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GeraldinaShkurtaj\Desktop\Articles for the Website\HREDD\"/>
    </mc:Choice>
  </mc:AlternateContent>
  <xr:revisionPtr revIDLastSave="0" documentId="8_{7F3F64EC-181D-4CAB-B3C5-D056937542FD}" xr6:coauthVersionLast="47" xr6:coauthVersionMax="47" xr10:uidLastSave="{00000000-0000-0000-0000-000000000000}"/>
  <workbookProtection workbookAlgorithmName="SHA-512" workbookHashValue="yGOmxiRbACJSVzasmVfTw2h98aFMSMkNo5OK1PpM3RaEci/8A6uxxptkTQ+PT1nK/cKxWf1HmL2+sNznbOj3hQ==" workbookSaltValue="1q1VvD16nN6kPybbdMhhjg==" workbookSpinCount="100000" lockStructure="1"/>
  <bookViews>
    <workbookView xWindow="-120" yWindow="-120" windowWidth="29040" windowHeight="15840" tabRatio="500" xr2:uid="{00000000-000D-0000-FFFF-FFFF00000000}"/>
  </bookViews>
  <sheets>
    <sheet name="INFO" sheetId="7" r:id="rId1"/>
    <sheet name="Risk Assessment Tool" sheetId="1" r:id="rId2"/>
    <sheet name="Product risks" sheetId="5" state="hidden" r:id="rId3"/>
    <sheet name="CountryRisks2" sheetId="8" state="hidden" r:id="rId4"/>
  </sheets>
  <definedNames>
    <definedName name="_xlnm._FilterDatabase" localSheetId="3" hidden="1">CountryRisks2!$A$2:$CQ$130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156" i="1" l="1"/>
  <c r="D156" i="1"/>
  <c r="E149" i="1"/>
  <c r="D149" i="1"/>
  <c r="E141" i="1"/>
  <c r="D141" i="1"/>
  <c r="E133" i="1"/>
  <c r="D133" i="1"/>
  <c r="E161" i="1"/>
  <c r="D161" i="1"/>
  <c r="E152" i="1"/>
  <c r="D152" i="1"/>
  <c r="E145" i="1"/>
  <c r="D145" i="1"/>
  <c r="E136" i="1"/>
  <c r="D136" i="1"/>
  <c r="E128" i="1"/>
  <c r="D128" i="1"/>
  <c r="E123" i="1"/>
  <c r="D123" i="1"/>
  <c r="E118" i="1"/>
  <c r="D118" i="1"/>
  <c r="E114" i="1"/>
  <c r="D114" i="1"/>
  <c r="E106" i="1"/>
  <c r="D106" i="1"/>
  <c r="E93" i="1"/>
  <c r="D93" i="1"/>
  <c r="F90" i="1" s="1"/>
  <c r="F87" i="1"/>
  <c r="E85" i="1"/>
  <c r="D85" i="1"/>
  <c r="F82" i="1" s="1"/>
  <c r="E80" i="1"/>
  <c r="D80" i="1"/>
  <c r="E75" i="1"/>
  <c r="D75" i="1"/>
  <c r="E70" i="1"/>
  <c r="D70" i="1"/>
  <c r="E65" i="1"/>
  <c r="D65" i="1"/>
  <c r="E60" i="1"/>
  <c r="D60" i="1"/>
  <c r="F56" i="1" s="1"/>
  <c r="E54" i="1"/>
  <c r="D54" i="1"/>
  <c r="E48" i="1"/>
  <c r="D48" i="1"/>
  <c r="F45" i="1" s="1"/>
  <c r="E43" i="1"/>
  <c r="D43" i="1"/>
  <c r="E37" i="1"/>
  <c r="D37" i="1"/>
  <c r="E31" i="1"/>
  <c r="D31" i="1"/>
  <c r="F19" i="1"/>
  <c r="F18" i="1"/>
  <c r="F17" i="1"/>
  <c r="F16" i="1"/>
  <c r="F15" i="1"/>
  <c r="F14" i="1"/>
  <c r="F13" i="1"/>
  <c r="F12" i="1"/>
  <c r="F11" i="1"/>
  <c r="F10" i="1"/>
  <c r="F8" i="1"/>
  <c r="F9" i="1"/>
  <c r="F7" i="1"/>
  <c r="D8" i="1"/>
  <c r="E8" i="1"/>
  <c r="D9" i="1"/>
  <c r="E9" i="1"/>
  <c r="D10" i="1"/>
  <c r="E10" i="1"/>
  <c r="D11" i="1"/>
  <c r="E11" i="1"/>
  <c r="D12" i="1"/>
  <c r="E12" i="1"/>
  <c r="D13" i="1"/>
  <c r="E13" i="1"/>
  <c r="D14" i="1"/>
  <c r="E14" i="1"/>
  <c r="D15" i="1"/>
  <c r="E15" i="1"/>
  <c r="D16" i="1"/>
  <c r="E16" i="1"/>
  <c r="D17" i="1"/>
  <c r="E17" i="1"/>
  <c r="D18" i="1"/>
  <c r="E18" i="1"/>
  <c r="D19" i="1"/>
  <c r="E19" i="1"/>
  <c r="E7" i="1"/>
  <c r="D7" i="1"/>
  <c r="F77" i="1" l="1"/>
  <c r="F72" i="1"/>
  <c r="F67" i="1"/>
  <c r="F39" i="1"/>
  <c r="F33" i="1"/>
  <c r="F62" i="1"/>
  <c r="F27" i="1"/>
  <c r="F50" i="1"/>
  <c r="L3" i="8" l="1" a="1"/>
  <c r="L3" i="8" s="1"/>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01" i="8"/>
  <c r="L102" i="8"/>
  <c r="L103" i="8"/>
  <c r="L104" i="8"/>
  <c r="L105" i="8"/>
  <c r="L106" i="8"/>
  <c r="L107" i="8"/>
  <c r="L108" i="8"/>
  <c r="L109" i="8"/>
  <c r="L110" i="8"/>
  <c r="L111" i="8"/>
  <c r="L112" i="8"/>
  <c r="L113" i="8"/>
  <c r="L114" i="8"/>
  <c r="L115" i="8"/>
  <c r="L116" i="8"/>
  <c r="L117" i="8"/>
  <c r="L118" i="8"/>
  <c r="L119" i="8"/>
  <c r="L120" i="8"/>
  <c r="L121" i="8"/>
  <c r="L122" i="8"/>
  <c r="L123" i="8"/>
  <c r="L124" i="8"/>
  <c r="L125" i="8"/>
  <c r="L126" i="8"/>
  <c r="L127" i="8"/>
  <c r="L128" i="8"/>
  <c r="L129" i="8"/>
  <c r="L130" i="8"/>
  <c r="S3" i="8"/>
  <c r="S4" i="8"/>
  <c r="S5" i="8"/>
  <c r="S6" i="8"/>
  <c r="S7" i="8"/>
  <c r="S8" i="8"/>
  <c r="S9" i="8"/>
  <c r="S10" i="8"/>
  <c r="S11" i="8"/>
  <c r="S12" i="8"/>
  <c r="S13" i="8"/>
  <c r="S14" i="8"/>
  <c r="S15" i="8"/>
  <c r="S16" i="8"/>
  <c r="S17" i="8"/>
  <c r="S18" i="8"/>
  <c r="S19" i="8"/>
  <c r="S20" i="8"/>
  <c r="S21" i="8"/>
  <c r="S22" i="8"/>
  <c r="S23" i="8"/>
  <c r="S24" i="8"/>
  <c r="S25" i="8"/>
  <c r="S26" i="8"/>
  <c r="S27" i="8"/>
  <c r="S28" i="8"/>
  <c r="S29" i="8"/>
  <c r="S30" i="8"/>
  <c r="S31" i="8"/>
  <c r="S32" i="8"/>
  <c r="S33" i="8"/>
  <c r="S34" i="8"/>
  <c r="S35" i="8"/>
  <c r="S36" i="8"/>
  <c r="S37" i="8"/>
  <c r="S38" i="8"/>
  <c r="S39" i="8"/>
  <c r="S40" i="8"/>
  <c r="S41" i="8"/>
  <c r="S42" i="8"/>
  <c r="S43" i="8"/>
  <c r="S44" i="8"/>
  <c r="S45" i="8"/>
  <c r="S46" i="8"/>
  <c r="S47" i="8"/>
  <c r="S48" i="8"/>
  <c r="S49" i="8"/>
  <c r="S50" i="8"/>
  <c r="S51" i="8"/>
  <c r="S52" i="8"/>
  <c r="S53" i="8"/>
  <c r="S54" i="8"/>
  <c r="S55" i="8"/>
  <c r="S56" i="8"/>
  <c r="S57" i="8"/>
  <c r="S58" i="8"/>
  <c r="S59" i="8"/>
  <c r="S60" i="8"/>
  <c r="S61" i="8"/>
  <c r="S62" i="8"/>
  <c r="S63" i="8"/>
  <c r="S64" i="8"/>
  <c r="S65" i="8"/>
  <c r="S66" i="8"/>
  <c r="S67" i="8"/>
  <c r="S68" i="8"/>
  <c r="S69" i="8"/>
  <c r="S70" i="8"/>
  <c r="S71" i="8"/>
  <c r="S72" i="8"/>
  <c r="S73" i="8"/>
  <c r="S74" i="8"/>
  <c r="S75" i="8"/>
  <c r="S76" i="8"/>
  <c r="S77" i="8"/>
  <c r="S78" i="8"/>
  <c r="S79" i="8"/>
  <c r="S80" i="8"/>
  <c r="S81" i="8"/>
  <c r="S82" i="8"/>
  <c r="S83" i="8"/>
  <c r="S84" i="8"/>
  <c r="S85" i="8"/>
  <c r="S86" i="8"/>
  <c r="S87" i="8"/>
  <c r="S88" i="8"/>
  <c r="S89" i="8"/>
  <c r="S90" i="8"/>
  <c r="S91" i="8"/>
  <c r="S92" i="8"/>
  <c r="S93" i="8"/>
  <c r="S94" i="8"/>
  <c r="S95" i="8"/>
  <c r="S96" i="8"/>
  <c r="S97" i="8"/>
  <c r="S98" i="8"/>
  <c r="S99" i="8"/>
  <c r="S100" i="8"/>
  <c r="S101" i="8"/>
  <c r="S102" i="8"/>
  <c r="S103" i="8"/>
  <c r="S104" i="8"/>
  <c r="S105" i="8"/>
  <c r="S106" i="8"/>
  <c r="S107" i="8"/>
  <c r="S108" i="8"/>
  <c r="S109" i="8"/>
  <c r="S110" i="8"/>
  <c r="S111" i="8"/>
  <c r="S112" i="8"/>
  <c r="S113" i="8"/>
  <c r="S114" i="8"/>
  <c r="S115" i="8"/>
  <c r="S116" i="8"/>
  <c r="S117" i="8"/>
  <c r="S118" i="8"/>
  <c r="S119" i="8"/>
  <c r="S120" i="8"/>
  <c r="S121" i="8"/>
  <c r="S122" i="8"/>
  <c r="S123" i="8"/>
  <c r="S124" i="8"/>
  <c r="S125" i="8"/>
  <c r="S126" i="8"/>
  <c r="S127" i="8"/>
  <c r="S128" i="8"/>
  <c r="S129" i="8"/>
  <c r="S130" i="8"/>
  <c r="Z3" i="8"/>
  <c r="Z4" i="8"/>
  <c r="Z5" i="8"/>
  <c r="Z6" i="8"/>
  <c r="Z7" i="8"/>
  <c r="Z8" i="8"/>
  <c r="Z9" i="8"/>
  <c r="Z10" i="8"/>
  <c r="Z11" i="8"/>
  <c r="Z12" i="8"/>
  <c r="Z13" i="8"/>
  <c r="Z14" i="8"/>
  <c r="Z15" i="8"/>
  <c r="Z16" i="8"/>
  <c r="Z17" i="8"/>
  <c r="Z18" i="8"/>
  <c r="Z19" i="8"/>
  <c r="Z20" i="8"/>
  <c r="Z21" i="8"/>
  <c r="Z22" i="8"/>
  <c r="Z23" i="8"/>
  <c r="Z24" i="8"/>
  <c r="Z25" i="8"/>
  <c r="Z26" i="8"/>
  <c r="Z27" i="8"/>
  <c r="Z28" i="8"/>
  <c r="Z29" i="8"/>
  <c r="Z30" i="8"/>
  <c r="Z31" i="8"/>
  <c r="Z32" i="8"/>
  <c r="Z33" i="8"/>
  <c r="Z34" i="8"/>
  <c r="Z35" i="8"/>
  <c r="Z36" i="8"/>
  <c r="Z37" i="8"/>
  <c r="Z38" i="8"/>
  <c r="Z39" i="8"/>
  <c r="Z40" i="8"/>
  <c r="Z41" i="8"/>
  <c r="Z42" i="8"/>
  <c r="Z43" i="8"/>
  <c r="Z44" i="8"/>
  <c r="Z45" i="8"/>
  <c r="Z46" i="8"/>
  <c r="Z47" i="8"/>
  <c r="Z48" i="8"/>
  <c r="Z49" i="8"/>
  <c r="Z50" i="8"/>
  <c r="Z51" i="8"/>
  <c r="Z52" i="8"/>
  <c r="Z53" i="8"/>
  <c r="Z54" i="8"/>
  <c r="Z55" i="8"/>
  <c r="Z56" i="8"/>
  <c r="Z57" i="8"/>
  <c r="Z58" i="8"/>
  <c r="Z59" i="8"/>
  <c r="Z60" i="8"/>
  <c r="Z61" i="8"/>
  <c r="Z62" i="8"/>
  <c r="Z63" i="8"/>
  <c r="Z64" i="8"/>
  <c r="Z65" i="8"/>
  <c r="Z66" i="8"/>
  <c r="Z67" i="8"/>
  <c r="Z68" i="8"/>
  <c r="Z69" i="8"/>
  <c r="Z70" i="8"/>
  <c r="Z71" i="8"/>
  <c r="Z72" i="8"/>
  <c r="Z73" i="8"/>
  <c r="Z74" i="8"/>
  <c r="Z75" i="8"/>
  <c r="Z76" i="8"/>
  <c r="Z77" i="8"/>
  <c r="Z78" i="8"/>
  <c r="Z79" i="8"/>
  <c r="Z80" i="8"/>
  <c r="Z81" i="8"/>
  <c r="Z82" i="8"/>
  <c r="Z83" i="8"/>
  <c r="Z84" i="8"/>
  <c r="Z85" i="8"/>
  <c r="Z86" i="8"/>
  <c r="Z87" i="8"/>
  <c r="Z88" i="8"/>
  <c r="Z89" i="8"/>
  <c r="Z90" i="8"/>
  <c r="Z91" i="8"/>
  <c r="Z92" i="8"/>
  <c r="Z93" i="8"/>
  <c r="Z94" i="8"/>
  <c r="Z95" i="8"/>
  <c r="Z96" i="8"/>
  <c r="Z97" i="8"/>
  <c r="Z98" i="8"/>
  <c r="Z99" i="8"/>
  <c r="Z100" i="8"/>
  <c r="Z101" i="8"/>
  <c r="Z102" i="8"/>
  <c r="Z103" i="8"/>
  <c r="Z104" i="8"/>
  <c r="Z105" i="8"/>
  <c r="Z106" i="8"/>
  <c r="Z107" i="8"/>
  <c r="Z108" i="8"/>
  <c r="Z109" i="8"/>
  <c r="Z110" i="8"/>
  <c r="Z111" i="8"/>
  <c r="Z112" i="8"/>
  <c r="Z113" i="8"/>
  <c r="Z114" i="8"/>
  <c r="Z115" i="8"/>
  <c r="Z116" i="8"/>
  <c r="Z117" i="8"/>
  <c r="Z118" i="8"/>
  <c r="Z119" i="8"/>
  <c r="Z120" i="8"/>
  <c r="Z121" i="8"/>
  <c r="Z122" i="8"/>
  <c r="Z123" i="8"/>
  <c r="Z124" i="8"/>
  <c r="Z125" i="8"/>
  <c r="Z126" i="8"/>
  <c r="Z127" i="8"/>
  <c r="Z128" i="8"/>
  <c r="Z129" i="8"/>
  <c r="Z130" i="8"/>
  <c r="AM3" i="8"/>
  <c r="AM4" i="8"/>
  <c r="AM5" i="8"/>
  <c r="AM6" i="8"/>
  <c r="AM7" i="8"/>
  <c r="AM8" i="8"/>
  <c r="AM9" i="8"/>
  <c r="AM10" i="8"/>
  <c r="AM11" i="8"/>
  <c r="AM12" i="8"/>
  <c r="AM13" i="8"/>
  <c r="AM14" i="8"/>
  <c r="AM15" i="8"/>
  <c r="AM16" i="8"/>
  <c r="AM17" i="8"/>
  <c r="AM18" i="8"/>
  <c r="AM19" i="8"/>
  <c r="AM20" i="8"/>
  <c r="AM21" i="8"/>
  <c r="AM22" i="8"/>
  <c r="AM23" i="8"/>
  <c r="AM24" i="8"/>
  <c r="AM25" i="8"/>
  <c r="AM26" i="8"/>
  <c r="AM27" i="8"/>
  <c r="AM28" i="8"/>
  <c r="AM29" i="8"/>
  <c r="AM30" i="8"/>
  <c r="AM31" i="8"/>
  <c r="AM32" i="8"/>
  <c r="AM33" i="8"/>
  <c r="AM34" i="8"/>
  <c r="AM35" i="8"/>
  <c r="AM36" i="8"/>
  <c r="AM37" i="8"/>
  <c r="AM38" i="8"/>
  <c r="AM39" i="8"/>
  <c r="AM40" i="8"/>
  <c r="AM41" i="8"/>
  <c r="AM42" i="8"/>
  <c r="AM43" i="8"/>
  <c r="AM44" i="8"/>
  <c r="AM45" i="8"/>
  <c r="AM46" i="8"/>
  <c r="AM47" i="8"/>
  <c r="AM48" i="8"/>
  <c r="AM49" i="8"/>
  <c r="AM50" i="8"/>
  <c r="AM51" i="8"/>
  <c r="AM52" i="8"/>
  <c r="AM53" i="8"/>
  <c r="AM54" i="8"/>
  <c r="AM55" i="8"/>
  <c r="AM56" i="8"/>
  <c r="AM57" i="8"/>
  <c r="AM58" i="8"/>
  <c r="AM59" i="8"/>
  <c r="AM60" i="8"/>
  <c r="AM61" i="8"/>
  <c r="AM62" i="8"/>
  <c r="AM63" i="8"/>
  <c r="AM64" i="8"/>
  <c r="AM65" i="8"/>
  <c r="AM66" i="8"/>
  <c r="AM67" i="8"/>
  <c r="AM68" i="8"/>
  <c r="AM69" i="8"/>
  <c r="AM70" i="8"/>
  <c r="AM71" i="8"/>
  <c r="AM72" i="8"/>
  <c r="AM73" i="8"/>
  <c r="AM74" i="8"/>
  <c r="AM75" i="8"/>
  <c r="AM76" i="8"/>
  <c r="AM77" i="8"/>
  <c r="AM78" i="8"/>
  <c r="AM79" i="8"/>
  <c r="AM80" i="8"/>
  <c r="AM81" i="8"/>
  <c r="AM82" i="8"/>
  <c r="AM83" i="8"/>
  <c r="AM84" i="8"/>
  <c r="AM85" i="8"/>
  <c r="AM86" i="8"/>
  <c r="AM87" i="8"/>
  <c r="AM88" i="8"/>
  <c r="AM89" i="8"/>
  <c r="AM90" i="8"/>
  <c r="AM91" i="8"/>
  <c r="AM92" i="8"/>
  <c r="AM93" i="8"/>
  <c r="AM94" i="8"/>
  <c r="AM95" i="8"/>
  <c r="AM96" i="8"/>
  <c r="AM97" i="8"/>
  <c r="AM98" i="8"/>
  <c r="AM99" i="8"/>
  <c r="AM100" i="8"/>
  <c r="AM101" i="8"/>
  <c r="AM102" i="8"/>
  <c r="AM103" i="8"/>
  <c r="AM104" i="8"/>
  <c r="AM105" i="8"/>
  <c r="AM106" i="8"/>
  <c r="AM107" i="8"/>
  <c r="AM108" i="8"/>
  <c r="AM109" i="8"/>
  <c r="AM110" i="8"/>
  <c r="AM111" i="8"/>
  <c r="AM112" i="8"/>
  <c r="AM113" i="8"/>
  <c r="AM114" i="8"/>
  <c r="AM115" i="8"/>
  <c r="AM116" i="8"/>
  <c r="AM117" i="8"/>
  <c r="AM118" i="8"/>
  <c r="AM119" i="8"/>
  <c r="AM120" i="8"/>
  <c r="AM121" i="8"/>
  <c r="AM122" i="8"/>
  <c r="AM123" i="8"/>
  <c r="AM124" i="8"/>
  <c r="AM125" i="8"/>
  <c r="AM126" i="8"/>
  <c r="AM127" i="8"/>
  <c r="AM128" i="8"/>
  <c r="AM129" i="8"/>
  <c r="AM130" i="8"/>
  <c r="AT3" i="8"/>
  <c r="AT4" i="8"/>
  <c r="AT5" i="8"/>
  <c r="AT6" i="8"/>
  <c r="AT7" i="8"/>
  <c r="AT8" i="8"/>
  <c r="AT9" i="8"/>
  <c r="AT10" i="8"/>
  <c r="AT11" i="8"/>
  <c r="AT12" i="8"/>
  <c r="AT13" i="8"/>
  <c r="AT14" i="8"/>
  <c r="AT15" i="8"/>
  <c r="AT16" i="8"/>
  <c r="AT17" i="8"/>
  <c r="AT18" i="8"/>
  <c r="AT19" i="8"/>
  <c r="AT20" i="8"/>
  <c r="AT21" i="8"/>
  <c r="AT22" i="8"/>
  <c r="AT23" i="8"/>
  <c r="AT24" i="8"/>
  <c r="AT25" i="8"/>
  <c r="AT26" i="8"/>
  <c r="AT27" i="8"/>
  <c r="AT28" i="8"/>
  <c r="AT29" i="8"/>
  <c r="AT30" i="8"/>
  <c r="AT31" i="8"/>
  <c r="AT32" i="8"/>
  <c r="AT33" i="8"/>
  <c r="AT34" i="8"/>
  <c r="AT35" i="8"/>
  <c r="AT36" i="8"/>
  <c r="AT37" i="8"/>
  <c r="AT38" i="8"/>
  <c r="AT39" i="8"/>
  <c r="AT40" i="8"/>
  <c r="AT41" i="8"/>
  <c r="AT42" i="8"/>
  <c r="AT43" i="8"/>
  <c r="AT44" i="8"/>
  <c r="AT45" i="8"/>
  <c r="AT46" i="8"/>
  <c r="AT47" i="8"/>
  <c r="AT48" i="8"/>
  <c r="AT49" i="8"/>
  <c r="AT50" i="8"/>
  <c r="AT51" i="8"/>
  <c r="AT52" i="8"/>
  <c r="AT53" i="8"/>
  <c r="AT54" i="8"/>
  <c r="AT55" i="8"/>
  <c r="AT56" i="8"/>
  <c r="AT57" i="8"/>
  <c r="AT58" i="8"/>
  <c r="AT59" i="8"/>
  <c r="AT60" i="8"/>
  <c r="AT61" i="8"/>
  <c r="AT62" i="8"/>
  <c r="AT63" i="8"/>
  <c r="AT64" i="8"/>
  <c r="AT65" i="8"/>
  <c r="AT66" i="8"/>
  <c r="AT67" i="8"/>
  <c r="AT68" i="8"/>
  <c r="AT69" i="8"/>
  <c r="AT70" i="8"/>
  <c r="AT71" i="8"/>
  <c r="AT72" i="8"/>
  <c r="AT73" i="8"/>
  <c r="AT74" i="8"/>
  <c r="AT75" i="8"/>
  <c r="AT76" i="8"/>
  <c r="AT77" i="8"/>
  <c r="AT78" i="8"/>
  <c r="AT79" i="8"/>
  <c r="AT80" i="8"/>
  <c r="AT81" i="8"/>
  <c r="AT82" i="8"/>
  <c r="AT83" i="8"/>
  <c r="AT84" i="8"/>
  <c r="AT85" i="8"/>
  <c r="AT86" i="8"/>
  <c r="AT87" i="8"/>
  <c r="AT88" i="8"/>
  <c r="AT89" i="8"/>
  <c r="AT90" i="8"/>
  <c r="AT91" i="8"/>
  <c r="AT92" i="8"/>
  <c r="AT93" i="8"/>
  <c r="AT94" i="8"/>
  <c r="AT95" i="8"/>
  <c r="AT96" i="8"/>
  <c r="AT97" i="8"/>
  <c r="AT98" i="8"/>
  <c r="AT99" i="8"/>
  <c r="AT100" i="8"/>
  <c r="AT101" i="8"/>
  <c r="AT102" i="8"/>
  <c r="AT103" i="8"/>
  <c r="AT104" i="8"/>
  <c r="AT105" i="8"/>
  <c r="AT106" i="8"/>
  <c r="AT107" i="8"/>
  <c r="AT108" i="8"/>
  <c r="AT109" i="8"/>
  <c r="AT110" i="8"/>
  <c r="AT111" i="8"/>
  <c r="AT112" i="8"/>
  <c r="AT113" i="8"/>
  <c r="AT114" i="8"/>
  <c r="AT115" i="8"/>
  <c r="AT116" i="8"/>
  <c r="AT117" i="8"/>
  <c r="AT118" i="8"/>
  <c r="AT119" i="8"/>
  <c r="AT120" i="8"/>
  <c r="AT121" i="8"/>
  <c r="AT122" i="8"/>
  <c r="AT123" i="8"/>
  <c r="AT124" i="8"/>
  <c r="AT125" i="8"/>
  <c r="AT126" i="8"/>
  <c r="AT127" i="8"/>
  <c r="AT128" i="8"/>
  <c r="AT129" i="8"/>
  <c r="AT130" i="8"/>
  <c r="BD3" i="8"/>
  <c r="BD4" i="8"/>
  <c r="BD5" i="8"/>
  <c r="BD6" i="8"/>
  <c r="BD7" i="8"/>
  <c r="BD8" i="8"/>
  <c r="BD9" i="8"/>
  <c r="BD10" i="8"/>
  <c r="BD11" i="8"/>
  <c r="BD12" i="8"/>
  <c r="BD13" i="8"/>
  <c r="BD14" i="8"/>
  <c r="BD15" i="8"/>
  <c r="BD16" i="8"/>
  <c r="BD17" i="8"/>
  <c r="BD18" i="8"/>
  <c r="BD19" i="8"/>
  <c r="BD20" i="8"/>
  <c r="BD21" i="8"/>
  <c r="BD22" i="8"/>
  <c r="BD23" i="8"/>
  <c r="BD24" i="8"/>
  <c r="BD25" i="8"/>
  <c r="BD26" i="8"/>
  <c r="BD27" i="8"/>
  <c r="BD28" i="8"/>
  <c r="BD29" i="8"/>
  <c r="BD30" i="8"/>
  <c r="BD31" i="8"/>
  <c r="BD32" i="8"/>
  <c r="BD33" i="8"/>
  <c r="BD34" i="8"/>
  <c r="BD35" i="8"/>
  <c r="BD36" i="8"/>
  <c r="BD37" i="8"/>
  <c r="BD38" i="8"/>
  <c r="BD39" i="8"/>
  <c r="BD40" i="8"/>
  <c r="BD41" i="8"/>
  <c r="BD42" i="8"/>
  <c r="BD43" i="8"/>
  <c r="BD44" i="8"/>
  <c r="BD45" i="8"/>
  <c r="BD46" i="8"/>
  <c r="BD47" i="8"/>
  <c r="BD48" i="8"/>
  <c r="BD49" i="8"/>
  <c r="BD50" i="8"/>
  <c r="BD51" i="8"/>
  <c r="BD52" i="8"/>
  <c r="BD53" i="8"/>
  <c r="BD54" i="8"/>
  <c r="BD55" i="8"/>
  <c r="BD56" i="8"/>
  <c r="BD57" i="8"/>
  <c r="BD58" i="8"/>
  <c r="BD59" i="8"/>
  <c r="BD60" i="8"/>
  <c r="BD61" i="8"/>
  <c r="BD62" i="8"/>
  <c r="BD63" i="8"/>
  <c r="BD64" i="8"/>
  <c r="BD65" i="8"/>
  <c r="BD66" i="8"/>
  <c r="BD67" i="8"/>
  <c r="BD68" i="8"/>
  <c r="BD69" i="8"/>
  <c r="BD70" i="8"/>
  <c r="BD71" i="8"/>
  <c r="BD72" i="8"/>
  <c r="BD73" i="8"/>
  <c r="BD74" i="8"/>
  <c r="BD75" i="8"/>
  <c r="BD76" i="8"/>
  <c r="BD77" i="8"/>
  <c r="BD78" i="8"/>
  <c r="BD79" i="8"/>
  <c r="BD80" i="8"/>
  <c r="BD81" i="8"/>
  <c r="BD82" i="8"/>
  <c r="BD83" i="8"/>
  <c r="BD84" i="8"/>
  <c r="BD85" i="8"/>
  <c r="BD86" i="8"/>
  <c r="BD87" i="8"/>
  <c r="BD88" i="8"/>
  <c r="BD89" i="8"/>
  <c r="BD90" i="8"/>
  <c r="BD91" i="8"/>
  <c r="BD92" i="8"/>
  <c r="BD93" i="8"/>
  <c r="BD94" i="8"/>
  <c r="BD95" i="8"/>
  <c r="BD96" i="8"/>
  <c r="BD97" i="8"/>
  <c r="BD98" i="8"/>
  <c r="BD99" i="8"/>
  <c r="BD100" i="8"/>
  <c r="BD101" i="8"/>
  <c r="BD102" i="8"/>
  <c r="BD103" i="8"/>
  <c r="BD104" i="8"/>
  <c r="BD105" i="8"/>
  <c r="BD106" i="8"/>
  <c r="BD107" i="8"/>
  <c r="BD108" i="8"/>
  <c r="BD109" i="8"/>
  <c r="BD110" i="8"/>
  <c r="BD111" i="8"/>
  <c r="BD112" i="8"/>
  <c r="BD113" i="8"/>
  <c r="BD114" i="8"/>
  <c r="BD115" i="8"/>
  <c r="BD116" i="8"/>
  <c r="BD117" i="8"/>
  <c r="BD118" i="8"/>
  <c r="BD119" i="8"/>
  <c r="BD120" i="8"/>
  <c r="BD121" i="8"/>
  <c r="BD122" i="8"/>
  <c r="BD123" i="8"/>
  <c r="BD124" i="8"/>
  <c r="BD125" i="8"/>
  <c r="BD126" i="8"/>
  <c r="BD127" i="8"/>
  <c r="BD128" i="8"/>
  <c r="BD129" i="8"/>
  <c r="BD130" i="8"/>
  <c r="BK3" i="8"/>
  <c r="BK4" i="8"/>
  <c r="BK5" i="8"/>
  <c r="BK6" i="8"/>
  <c r="BK7" i="8"/>
  <c r="BK8" i="8"/>
  <c r="BK9" i="8"/>
  <c r="BK10" i="8"/>
  <c r="BK11" i="8"/>
  <c r="BK12" i="8"/>
  <c r="BK13" i="8"/>
  <c r="BK14" i="8"/>
  <c r="BK15" i="8"/>
  <c r="BK16" i="8"/>
  <c r="BK17" i="8"/>
  <c r="BK18" i="8"/>
  <c r="BK19" i="8"/>
  <c r="BK20" i="8"/>
  <c r="BK21" i="8"/>
  <c r="BK22" i="8"/>
  <c r="BK23" i="8"/>
  <c r="BK24" i="8"/>
  <c r="BK25" i="8"/>
  <c r="BK26" i="8"/>
  <c r="BK27" i="8"/>
  <c r="BK28" i="8"/>
  <c r="BK29" i="8"/>
  <c r="BK30" i="8"/>
  <c r="BK31" i="8"/>
  <c r="BK32" i="8"/>
  <c r="BK33" i="8"/>
  <c r="BK34" i="8"/>
  <c r="BK35" i="8"/>
  <c r="BK36" i="8"/>
  <c r="BK37" i="8"/>
  <c r="BK38" i="8"/>
  <c r="BK39" i="8"/>
  <c r="BK40" i="8"/>
  <c r="BK41" i="8"/>
  <c r="BK42" i="8"/>
  <c r="BK43" i="8"/>
  <c r="BK44" i="8"/>
  <c r="BK45" i="8"/>
  <c r="BK46" i="8"/>
  <c r="BK47" i="8"/>
  <c r="BK48" i="8"/>
  <c r="BK49" i="8"/>
  <c r="BK50" i="8"/>
  <c r="BK51" i="8"/>
  <c r="BK52" i="8"/>
  <c r="BK53" i="8"/>
  <c r="BK54" i="8"/>
  <c r="BK55" i="8"/>
  <c r="BK56" i="8"/>
  <c r="BK57" i="8"/>
  <c r="BK58" i="8"/>
  <c r="BK59" i="8"/>
  <c r="BK60" i="8"/>
  <c r="BK61" i="8"/>
  <c r="BK62" i="8"/>
  <c r="BK63" i="8"/>
  <c r="BK64" i="8"/>
  <c r="BK65" i="8"/>
  <c r="BK66" i="8"/>
  <c r="BK67" i="8"/>
  <c r="BK68" i="8"/>
  <c r="BK69" i="8"/>
  <c r="BK70" i="8"/>
  <c r="BK71" i="8"/>
  <c r="BK72" i="8"/>
  <c r="BK73" i="8"/>
  <c r="BK74" i="8"/>
  <c r="BK75" i="8"/>
  <c r="BK76" i="8"/>
  <c r="BK77" i="8"/>
  <c r="BK78" i="8"/>
  <c r="BK79" i="8"/>
  <c r="BK80" i="8"/>
  <c r="BK81" i="8"/>
  <c r="BK82" i="8"/>
  <c r="BK83" i="8"/>
  <c r="BK84" i="8"/>
  <c r="BK85" i="8"/>
  <c r="BK86" i="8"/>
  <c r="BK87" i="8"/>
  <c r="BK88" i="8"/>
  <c r="BK89" i="8"/>
  <c r="BK90" i="8"/>
  <c r="BK91" i="8"/>
  <c r="BK92" i="8"/>
  <c r="BK93" i="8"/>
  <c r="BK94" i="8"/>
  <c r="BK95" i="8"/>
  <c r="BK96" i="8"/>
  <c r="BK97" i="8"/>
  <c r="BK98" i="8"/>
  <c r="BK99" i="8"/>
  <c r="BK100" i="8"/>
  <c r="BK101" i="8"/>
  <c r="BK102" i="8"/>
  <c r="BK103" i="8"/>
  <c r="BK104" i="8"/>
  <c r="BK105" i="8"/>
  <c r="BK106" i="8"/>
  <c r="BK107" i="8"/>
  <c r="BK108" i="8"/>
  <c r="BK109" i="8"/>
  <c r="BK110" i="8"/>
  <c r="BK111" i="8"/>
  <c r="BK112" i="8"/>
  <c r="BK113" i="8"/>
  <c r="BK114" i="8"/>
  <c r="BK115" i="8"/>
  <c r="BK116" i="8"/>
  <c r="BK117" i="8"/>
  <c r="BK118" i="8"/>
  <c r="BK119" i="8"/>
  <c r="BK120" i="8"/>
  <c r="BK121" i="8"/>
  <c r="BK122" i="8"/>
  <c r="BK123" i="8"/>
  <c r="BK124" i="8"/>
  <c r="BK125" i="8"/>
  <c r="BK126" i="8"/>
  <c r="BK127" i="8"/>
  <c r="BK128" i="8"/>
  <c r="BK129" i="8"/>
  <c r="BK130" i="8"/>
  <c r="BR3" i="8"/>
  <c r="BR4" i="8"/>
  <c r="BR5" i="8"/>
  <c r="BR6" i="8"/>
  <c r="BR7" i="8"/>
  <c r="BR8" i="8"/>
  <c r="BR9" i="8"/>
  <c r="BR10" i="8"/>
  <c r="BR11" i="8"/>
  <c r="BR12" i="8"/>
  <c r="BR13" i="8"/>
  <c r="BR14" i="8"/>
  <c r="BR15" i="8"/>
  <c r="BR16" i="8"/>
  <c r="BR17" i="8"/>
  <c r="BR18" i="8"/>
  <c r="BR19" i="8"/>
  <c r="BR20" i="8"/>
  <c r="BR21" i="8"/>
  <c r="BR22" i="8"/>
  <c r="BR23" i="8"/>
  <c r="BR24" i="8"/>
  <c r="BR25" i="8"/>
  <c r="BR26" i="8"/>
  <c r="BR27" i="8"/>
  <c r="BR28" i="8"/>
  <c r="BR29" i="8"/>
  <c r="BR30" i="8"/>
  <c r="BR31" i="8"/>
  <c r="BR32" i="8"/>
  <c r="BR33" i="8"/>
  <c r="BR34" i="8"/>
  <c r="BR35" i="8"/>
  <c r="BR36" i="8"/>
  <c r="BR37" i="8"/>
  <c r="BR38" i="8"/>
  <c r="BR39" i="8"/>
  <c r="BR40" i="8"/>
  <c r="BR41" i="8"/>
  <c r="BR42" i="8"/>
  <c r="BR43" i="8"/>
  <c r="BR44" i="8"/>
  <c r="BR45" i="8"/>
  <c r="BR46" i="8"/>
  <c r="BR47" i="8"/>
  <c r="BR48" i="8"/>
  <c r="BR49" i="8"/>
  <c r="BR50" i="8"/>
  <c r="BR51" i="8"/>
  <c r="BR52" i="8"/>
  <c r="BR53" i="8"/>
  <c r="BR54" i="8"/>
  <c r="BR55" i="8"/>
  <c r="BR56" i="8"/>
  <c r="BR57" i="8"/>
  <c r="BR58" i="8"/>
  <c r="BR59" i="8"/>
  <c r="BR60" i="8"/>
  <c r="BR61" i="8"/>
  <c r="BR62" i="8"/>
  <c r="BR63" i="8"/>
  <c r="BR64" i="8"/>
  <c r="BR65" i="8"/>
  <c r="BR66" i="8"/>
  <c r="BR67" i="8"/>
  <c r="BR68" i="8"/>
  <c r="BR69" i="8"/>
  <c r="BR70" i="8"/>
  <c r="BR71" i="8"/>
  <c r="BR72" i="8"/>
  <c r="BR73" i="8"/>
  <c r="BR74" i="8"/>
  <c r="BR75" i="8"/>
  <c r="BR76" i="8"/>
  <c r="BR77" i="8"/>
  <c r="BR78" i="8"/>
  <c r="BR79" i="8"/>
  <c r="BR80" i="8"/>
  <c r="BR81" i="8"/>
  <c r="BR82" i="8"/>
  <c r="BR83" i="8"/>
  <c r="BR84" i="8"/>
  <c r="BR85" i="8"/>
  <c r="BR86" i="8"/>
  <c r="BR87" i="8"/>
  <c r="BR88" i="8"/>
  <c r="BR89" i="8"/>
  <c r="BR90" i="8"/>
  <c r="BR91" i="8"/>
  <c r="BR92" i="8"/>
  <c r="BR93" i="8"/>
  <c r="BR94" i="8"/>
  <c r="BR95" i="8"/>
  <c r="BR96" i="8"/>
  <c r="BR97" i="8"/>
  <c r="BR98" i="8"/>
  <c r="BR99" i="8"/>
  <c r="BR100" i="8"/>
  <c r="BR101" i="8"/>
  <c r="BR102" i="8"/>
  <c r="BR103" i="8"/>
  <c r="BR104" i="8"/>
  <c r="BR105" i="8"/>
  <c r="BR106" i="8"/>
  <c r="BR107" i="8"/>
  <c r="BR108" i="8"/>
  <c r="BR109" i="8"/>
  <c r="BR110" i="8"/>
  <c r="BR111" i="8"/>
  <c r="BR112" i="8"/>
  <c r="BR113" i="8"/>
  <c r="BR114" i="8"/>
  <c r="BR115" i="8"/>
  <c r="BR116" i="8"/>
  <c r="BR117" i="8"/>
  <c r="BR118" i="8"/>
  <c r="BR119" i="8"/>
  <c r="BR120" i="8"/>
  <c r="BR121" i="8"/>
  <c r="BR122" i="8"/>
  <c r="BR123" i="8"/>
  <c r="BR124" i="8"/>
  <c r="BR125" i="8"/>
  <c r="BR126" i="8"/>
  <c r="BR127" i="8"/>
  <c r="BR128" i="8"/>
  <c r="BR129" i="8"/>
  <c r="BR130" i="8"/>
  <c r="CB3" i="8"/>
  <c r="CB4" i="8"/>
  <c r="CB5" i="8"/>
  <c r="CB6" i="8"/>
  <c r="CB7" i="8"/>
  <c r="CB8" i="8"/>
  <c r="CB9" i="8"/>
  <c r="CB10" i="8"/>
  <c r="CB11" i="8"/>
  <c r="CB12" i="8"/>
  <c r="CB13" i="8"/>
  <c r="CB14" i="8"/>
  <c r="CB15" i="8"/>
  <c r="CB16" i="8"/>
  <c r="CB17" i="8"/>
  <c r="CB18" i="8"/>
  <c r="CB19" i="8"/>
  <c r="CB20" i="8"/>
  <c r="CB21" i="8"/>
  <c r="CB22" i="8"/>
  <c r="CB23" i="8"/>
  <c r="CB24" i="8"/>
  <c r="CB25" i="8"/>
  <c r="CB26" i="8"/>
  <c r="CB27" i="8"/>
  <c r="CB28" i="8"/>
  <c r="CB29" i="8"/>
  <c r="CB30" i="8"/>
  <c r="CB31" i="8"/>
  <c r="CB32" i="8"/>
  <c r="CB33" i="8"/>
  <c r="CB34" i="8"/>
  <c r="CB35" i="8"/>
  <c r="CB36" i="8"/>
  <c r="CB37" i="8"/>
  <c r="CB38" i="8"/>
  <c r="CB39" i="8"/>
  <c r="CB40" i="8"/>
  <c r="CB41" i="8"/>
  <c r="CB42" i="8"/>
  <c r="CB43" i="8"/>
  <c r="CB44" i="8"/>
  <c r="CB45" i="8"/>
  <c r="CB46" i="8"/>
  <c r="CB47" i="8"/>
  <c r="CB48" i="8"/>
  <c r="CB49" i="8"/>
  <c r="CB50" i="8"/>
  <c r="CB51" i="8"/>
  <c r="CB52" i="8"/>
  <c r="CB53" i="8"/>
  <c r="CB54" i="8"/>
  <c r="CB55" i="8"/>
  <c r="CB56" i="8"/>
  <c r="CB57" i="8"/>
  <c r="CB58" i="8"/>
  <c r="CB59" i="8"/>
  <c r="CB60" i="8"/>
  <c r="CB61" i="8"/>
  <c r="CB62" i="8"/>
  <c r="CB63" i="8"/>
  <c r="CB64" i="8"/>
  <c r="CB65" i="8"/>
  <c r="CB66" i="8"/>
  <c r="CB67" i="8"/>
  <c r="CB68" i="8"/>
  <c r="CB69" i="8"/>
  <c r="CB70" i="8"/>
  <c r="CB71" i="8"/>
  <c r="CB72" i="8"/>
  <c r="CB73" i="8"/>
  <c r="CB74" i="8"/>
  <c r="CB75" i="8"/>
  <c r="CB76" i="8"/>
  <c r="CB77" i="8"/>
  <c r="CB78" i="8"/>
  <c r="CB79" i="8"/>
  <c r="CB80" i="8"/>
  <c r="CB81" i="8"/>
  <c r="CB82" i="8"/>
  <c r="CB83" i="8"/>
  <c r="CB84" i="8"/>
  <c r="CB85" i="8"/>
  <c r="CB86" i="8"/>
  <c r="CB87" i="8"/>
  <c r="CB88" i="8"/>
  <c r="CB89" i="8"/>
  <c r="CB90" i="8"/>
  <c r="CB91" i="8"/>
  <c r="CB92" i="8"/>
  <c r="CB93" i="8"/>
  <c r="CB94" i="8"/>
  <c r="CB95" i="8"/>
  <c r="CB96" i="8"/>
  <c r="CB97" i="8"/>
  <c r="CB98" i="8"/>
  <c r="CB99" i="8"/>
  <c r="CB100" i="8"/>
  <c r="CB101" i="8"/>
  <c r="CB102" i="8"/>
  <c r="CB103" i="8"/>
  <c r="CB104" i="8"/>
  <c r="CB105" i="8"/>
  <c r="CB106" i="8"/>
  <c r="CB107" i="8"/>
  <c r="CB108" i="8"/>
  <c r="CB109" i="8"/>
  <c r="CB110" i="8"/>
  <c r="CB111" i="8"/>
  <c r="CB112" i="8"/>
  <c r="CB113" i="8"/>
  <c r="CB114" i="8"/>
  <c r="CB115" i="8"/>
  <c r="CB116" i="8"/>
  <c r="CB117" i="8"/>
  <c r="CB118" i="8"/>
  <c r="CB119" i="8"/>
  <c r="CB120" i="8"/>
  <c r="CB121" i="8"/>
  <c r="CB122" i="8"/>
  <c r="CB123" i="8"/>
  <c r="CB124" i="8"/>
  <c r="CB125" i="8"/>
  <c r="CB126" i="8"/>
  <c r="CB127" i="8"/>
  <c r="CB128" i="8"/>
  <c r="CB129" i="8"/>
  <c r="CB130" i="8"/>
  <c r="CL4" i="8" l="1"/>
  <c r="CL5" i="8"/>
  <c r="CL6" i="8"/>
  <c r="CL7" i="8"/>
  <c r="CL8" i="8"/>
  <c r="CL9" i="8"/>
  <c r="CL10" i="8"/>
  <c r="CL11" i="8"/>
  <c r="CL12" i="8"/>
  <c r="CL13" i="8"/>
  <c r="CL14" i="8"/>
  <c r="CL15" i="8"/>
  <c r="CL16" i="8"/>
  <c r="CL17" i="8"/>
  <c r="CL18" i="8"/>
  <c r="CL19" i="8"/>
  <c r="CL20" i="8"/>
  <c r="CL21" i="8"/>
  <c r="CL22" i="8"/>
  <c r="CL23" i="8"/>
  <c r="CL24" i="8"/>
  <c r="CL25" i="8"/>
  <c r="CL26" i="8"/>
  <c r="CL27" i="8"/>
  <c r="CL28" i="8"/>
  <c r="CL29" i="8"/>
  <c r="CL30" i="8"/>
  <c r="CL31" i="8"/>
  <c r="CL32" i="8"/>
  <c r="CL33" i="8"/>
  <c r="CL34" i="8"/>
  <c r="CL35" i="8"/>
  <c r="CL36" i="8"/>
  <c r="CL37" i="8"/>
  <c r="CL38" i="8"/>
  <c r="CL39" i="8"/>
  <c r="CL40" i="8"/>
  <c r="CL41" i="8"/>
  <c r="CL42" i="8"/>
  <c r="CL43" i="8"/>
  <c r="CL44" i="8"/>
  <c r="CL45" i="8"/>
  <c r="CL46" i="8"/>
  <c r="CL47" i="8"/>
  <c r="CL48" i="8"/>
  <c r="CL49" i="8"/>
  <c r="CL50" i="8"/>
  <c r="CL51" i="8"/>
  <c r="CL52" i="8"/>
  <c r="CL53" i="8"/>
  <c r="CL54" i="8"/>
  <c r="CL55" i="8"/>
  <c r="CL56" i="8"/>
  <c r="CL57" i="8"/>
  <c r="CL58" i="8"/>
  <c r="CL59" i="8"/>
  <c r="CL60" i="8"/>
  <c r="CL61" i="8"/>
  <c r="CL62" i="8"/>
  <c r="CL63" i="8"/>
  <c r="CL64" i="8"/>
  <c r="CL65" i="8"/>
  <c r="CL66" i="8"/>
  <c r="CL67" i="8"/>
  <c r="CL68" i="8"/>
  <c r="CL69" i="8"/>
  <c r="CL70" i="8"/>
  <c r="CL71" i="8"/>
  <c r="CL72" i="8"/>
  <c r="CL73" i="8"/>
  <c r="CL74" i="8"/>
  <c r="CL75" i="8"/>
  <c r="CL76" i="8"/>
  <c r="CL77" i="8"/>
  <c r="CL78" i="8"/>
  <c r="CL79" i="8"/>
  <c r="CL80" i="8"/>
  <c r="CL81" i="8"/>
  <c r="CL82" i="8"/>
  <c r="CL83" i="8"/>
  <c r="CL84" i="8"/>
  <c r="CL85" i="8"/>
  <c r="CL86" i="8"/>
  <c r="CL87" i="8"/>
  <c r="CL88" i="8"/>
  <c r="CL89" i="8"/>
  <c r="CL90" i="8"/>
  <c r="CL91" i="8"/>
  <c r="CL92" i="8"/>
  <c r="CL93" i="8"/>
  <c r="CL94" i="8"/>
  <c r="CL95" i="8"/>
  <c r="CL96" i="8"/>
  <c r="CL97" i="8"/>
  <c r="CL98" i="8"/>
  <c r="CL99" i="8"/>
  <c r="CL100" i="8"/>
  <c r="CL101" i="8"/>
  <c r="CL102" i="8"/>
  <c r="CL103" i="8"/>
  <c r="CL104" i="8"/>
  <c r="CL105" i="8"/>
  <c r="CL106" i="8"/>
  <c r="CL107" i="8"/>
  <c r="CL108" i="8"/>
  <c r="CL109" i="8"/>
  <c r="CL110" i="8"/>
  <c r="CL111" i="8"/>
  <c r="CL112" i="8"/>
  <c r="CL113" i="8"/>
  <c r="CL114" i="8"/>
  <c r="CL115" i="8"/>
  <c r="CL116" i="8"/>
  <c r="CL117" i="8"/>
  <c r="CL118" i="8"/>
  <c r="CL119" i="8"/>
  <c r="CL120" i="8"/>
  <c r="CL121" i="8"/>
  <c r="CL122" i="8"/>
  <c r="CL123" i="8"/>
  <c r="CL124" i="8"/>
  <c r="CL125" i="8"/>
  <c r="CL126" i="8"/>
  <c r="CL127" i="8"/>
  <c r="CL128" i="8"/>
  <c r="CL129" i="8"/>
  <c r="CL130" i="8"/>
  <c r="CL3" i="8"/>
  <c r="H13" i="1" l="1"/>
  <c r="H62" i="1" s="1"/>
  <c r="H16" i="1"/>
  <c r="H77" i="1" s="1"/>
  <c r="H15" i="1"/>
  <c r="H72" i="1" s="1"/>
  <c r="H17" i="1"/>
  <c r="H82" i="1" s="1"/>
  <c r="H14" i="1"/>
  <c r="H67" i="1" s="1"/>
  <c r="H9" i="1"/>
  <c r="H39" i="1" s="1"/>
  <c r="H7" i="1"/>
  <c r="H27" i="1" s="1"/>
  <c r="H8" i="1"/>
  <c r="H33" i="1" s="1"/>
  <c r="H19" i="1"/>
  <c r="H90" i="1" s="1"/>
  <c r="H18" i="1"/>
  <c r="H87" i="1" s="1"/>
  <c r="H12" i="1"/>
  <c r="H56" i="1" s="1"/>
  <c r="H11" i="1"/>
  <c r="H50" i="1" s="1"/>
  <c r="H10" i="1"/>
  <c r="H45"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<sst xmlns="http://schemas.openxmlformats.org/spreadsheetml/2006/main" count="6228" uniqueCount="644">
  <si>
    <t>Fairtrade's Risk Assessment Tool for Smallholder Farmer Organisations</t>
  </si>
  <si>
    <t>INTRODUCTION</t>
  </si>
  <si>
    <r>
      <rPr>
        <b/>
        <sz val="11"/>
        <color theme="1"/>
        <rFont val="Calibri"/>
        <family val="2"/>
        <scheme val="minor"/>
      </rPr>
      <t>Fairtrade</t>
    </r>
    <r>
      <rPr>
        <sz val="11"/>
        <color theme="1"/>
        <rFont val="Calibri"/>
        <family val="2"/>
        <scheme val="minor"/>
      </rPr>
      <t xml:space="preserve"> developed this tool to support Fairtrade-certified Small Producer Organisations to undertake a Human Rights and Environmental Risk Assessment. The aim is to identify the human rights and environmental risks and challenges that are the most serious and common - or "salient" - related to your business. This helps you to focus your sustainability work on these salient issues. </t>
    </r>
  </si>
  <si>
    <t>The tool is compatible with Fairtrade's HREDD guide for small producer organisations, which you can find here</t>
  </si>
  <si>
    <t>https://files.fairtrade.net/standards/Fairtrade_HREDD-guide-for-smallholder-farmer-organisations_EN.pdf</t>
  </si>
  <si>
    <t>TOOL OVERVIEW</t>
  </si>
  <si>
    <t xml:space="preserve">The SPO Risk Assessment tool contains the following steps: </t>
  </si>
  <si>
    <t>STEP 1</t>
  </si>
  <si>
    <r>
      <rPr>
        <b/>
        <sz val="11"/>
        <color theme="1"/>
        <rFont val="Calibri"/>
        <family val="2"/>
        <scheme val="minor"/>
      </rPr>
      <t>Common risks in the country and product</t>
    </r>
    <r>
      <rPr>
        <sz val="11"/>
        <color theme="1"/>
        <rFont val="Calibri"/>
        <family val="2"/>
        <scheme val="minor"/>
      </rPr>
      <t>. Shows what external data and research see as salient risks in the selected product and country. Data is retrieved from the Fairtrade Risk Map: riskmap.fairtrade.net</t>
    </r>
  </si>
  <si>
    <t>STEP 2</t>
  </si>
  <si>
    <r>
      <rPr>
        <b/>
        <sz val="11"/>
        <color theme="1"/>
        <rFont val="Calibri"/>
        <family val="2"/>
        <scheme val="minor"/>
      </rPr>
      <t>Risks of your organisation</t>
    </r>
    <r>
      <rPr>
        <sz val="11"/>
        <color theme="1"/>
        <rFont val="Calibri"/>
        <family val="2"/>
        <scheme val="minor"/>
      </rPr>
      <t>. Provides a set of questions that help you to assess how serious and common each risk is for your organisation.</t>
    </r>
  </si>
  <si>
    <t>STEP 3</t>
  </si>
  <si>
    <r>
      <rPr>
        <b/>
        <sz val="11"/>
        <rFont val="Calibri"/>
        <family val="2"/>
        <scheme val="minor"/>
      </rPr>
      <t>Salient risk selection</t>
    </r>
    <r>
      <rPr>
        <sz val="11"/>
        <rFont val="Calibri"/>
        <family val="2"/>
        <scheme val="minor"/>
      </rPr>
      <t xml:space="preserve">. Displays an overview of the results of steps 1 and 2 and asks you to select three salient risks for your organisation. </t>
    </r>
  </si>
  <si>
    <t>STEP 4</t>
  </si>
  <si>
    <r>
      <t xml:space="preserve">Further assessment. </t>
    </r>
    <r>
      <rPr>
        <sz val="11"/>
        <rFont val="Calibri"/>
        <family val="2"/>
        <scheme val="minor"/>
      </rPr>
      <t xml:space="preserve">Provides another set of questions that help you further analyse your salient risks. </t>
    </r>
  </si>
  <si>
    <t>Risk Matrix</t>
  </si>
  <si>
    <t>Seriousness</t>
  </si>
  <si>
    <t>Very serious</t>
  </si>
  <si>
    <t>Serious</t>
  </si>
  <si>
    <t>Somewhat serious</t>
  </si>
  <si>
    <t>Not serious</t>
  </si>
  <si>
    <t>Likelihood</t>
  </si>
  <si>
    <t>Very common</t>
  </si>
  <si>
    <t>Common</t>
  </si>
  <si>
    <t>Medium</t>
  </si>
  <si>
    <t>Low</t>
  </si>
  <si>
    <t>How to use the tool</t>
  </si>
  <si>
    <t xml:space="preserve">To access the tool: Click the tab "Risk Assessment Tool" </t>
  </si>
  <si>
    <t>The cells that you need to fill in are coloured in light blue. Rest of the information will appear once you have filled in the blue cells.</t>
  </si>
  <si>
    <r>
      <rPr>
        <b/>
        <sz val="11"/>
        <color theme="1"/>
        <rFont val="Calibri"/>
        <family val="2"/>
        <scheme val="minor"/>
      </rPr>
      <t>Do not delete</t>
    </r>
    <r>
      <rPr>
        <sz val="11"/>
        <color theme="1"/>
        <rFont val="Calibri"/>
        <family val="2"/>
        <scheme val="minor"/>
      </rPr>
      <t xml:space="preserve"> fields that contain formulas. If you do so accidentally, you can first try to undo the deletion by pressing "undo" in the Excel top ribbon. If the problem persists, please download the tool again from https://www.fairtrade.net/standard/spo</t>
    </r>
  </si>
  <si>
    <t>Folding lists help you select the product and country. You can recognise them from the little arrow.</t>
  </si>
  <si>
    <r>
      <t>When you use this tool, your computer can show you some of the below messages. If you dowloaded this tool from Fairtrade webpage or received it by a trusted Fairtrade contract, please proceed to e</t>
    </r>
    <r>
      <rPr>
        <sz val="11"/>
        <rFont val="Calibri"/>
        <family val="2"/>
        <scheme val="minor"/>
      </rPr>
      <t>nable</t>
    </r>
    <r>
      <rPr>
        <b/>
        <sz val="11"/>
        <color rgb="FFFF0000"/>
        <rFont val="Calibri"/>
        <family val="2"/>
        <scheme val="minor"/>
      </rPr>
      <t xml:space="preserve"> </t>
    </r>
    <r>
      <rPr>
        <sz val="11"/>
        <color theme="1"/>
        <rFont val="Calibri"/>
        <family val="2"/>
        <scheme val="minor"/>
      </rPr>
      <t xml:space="preserve">editing and content. 
</t>
    </r>
  </si>
  <si>
    <r>
      <t xml:space="preserve">Progress in the risk assessment </t>
    </r>
    <r>
      <rPr>
        <b/>
        <sz val="11"/>
        <color theme="1"/>
        <rFont val="Calibri"/>
        <family val="2"/>
        <scheme val="minor"/>
      </rPr>
      <t>can be saved at any stage</t>
    </r>
    <r>
      <rPr>
        <sz val="11"/>
        <color theme="1"/>
        <rFont val="Calibri"/>
        <family val="2"/>
        <scheme val="minor"/>
      </rPr>
      <t xml:space="preserve"> and resumed later by opening the Excel file.</t>
    </r>
  </si>
  <si>
    <t>If you require assistance, please contact bizhumanrights@fairtrade.fi</t>
  </si>
  <si>
    <r>
      <t xml:space="preserve">It is recommended to repeat the risks assessment </t>
    </r>
    <r>
      <rPr>
        <b/>
        <sz val="11"/>
        <color theme="1"/>
        <rFont val="Calibri"/>
        <family val="2"/>
        <scheme val="minor"/>
      </rPr>
      <t>every three years.</t>
    </r>
    <r>
      <rPr>
        <sz val="11"/>
        <color theme="1"/>
        <rFont val="Calibri"/>
        <family val="2"/>
        <scheme val="minor"/>
      </rPr>
      <t xml:space="preserve"> You can always find the most up to date version here:</t>
    </r>
  </si>
  <si>
    <t>https://www.fairtrade.net/standard/spo</t>
  </si>
  <si>
    <t xml:space="preserve">Human rights </t>
  </si>
  <si>
    <t>This tool covers all internationally recognised human rights, grouping them into 13 issues:</t>
  </si>
  <si>
    <t>1.</t>
  </si>
  <si>
    <t>Living income, living wage</t>
  </si>
  <si>
    <t>2.</t>
  </si>
  <si>
    <t>Working conditions</t>
  </si>
  <si>
    <t>3.</t>
  </si>
  <si>
    <t>Health</t>
  </si>
  <si>
    <t>4.</t>
  </si>
  <si>
    <t>Freedom of association and collective bargaining</t>
  </si>
  <si>
    <t>5.</t>
  </si>
  <si>
    <t>Forced labour</t>
  </si>
  <si>
    <t>6.</t>
  </si>
  <si>
    <t>Child protection and child rights</t>
  </si>
  <si>
    <t>7.</t>
  </si>
  <si>
    <t>Gender rights</t>
  </si>
  <si>
    <t>8.</t>
  </si>
  <si>
    <t>Non-discrimination</t>
  </si>
  <si>
    <t>9.</t>
  </si>
  <si>
    <t>Self-determination</t>
  </si>
  <si>
    <t>10.</t>
  </si>
  <si>
    <t>Climate resilience</t>
  </si>
  <si>
    <t>11.</t>
  </si>
  <si>
    <t>Water and biodiversity</t>
  </si>
  <si>
    <t>12.</t>
  </si>
  <si>
    <t>Freedom of speech, thought and public participation</t>
  </si>
  <si>
    <t>13.</t>
  </si>
  <si>
    <t>Privacy</t>
  </si>
  <si>
    <t>DISCLAIMERS</t>
  </si>
  <si>
    <t>Any data inputted by the user in this Risk Assessment Tool and the results obtained are private and belong to the user. Fairtrade will not obtain this information and will not be informed of the use of this tool.</t>
  </si>
  <si>
    <t>Each organisation is responsible for its own risk assessment. Fairtrade International cannot be held accountable for any conclusions that the organisations draws from the tool.</t>
  </si>
  <si>
    <t>TOOL METADATA</t>
  </si>
  <si>
    <t>The following section contains technical information about the tool</t>
  </si>
  <si>
    <t>Document Name:</t>
  </si>
  <si>
    <t>Fairtrade Risk Assessment Tool for SPOs</t>
  </si>
  <si>
    <t>Version:</t>
  </si>
  <si>
    <t>v1</t>
  </si>
  <si>
    <t>Date of first publication:</t>
  </si>
  <si>
    <t>Documents linked to the tool:</t>
  </si>
  <si>
    <t>Guide for smallholder farmer organisations. Implementing Human Rights and Environmental Due Diligence (HREDD). Why and how to align your policies and processes with HREDD?</t>
  </si>
  <si>
    <t>Fairtrade Risk Map</t>
  </si>
  <si>
    <t>Developed by:</t>
  </si>
  <si>
    <t>Development International e.V. and Fairtrade's HREDD Centre of Excellence</t>
  </si>
  <si>
    <t>For any inquiries or more information about the tool and Fairtrade please visit www.fairtrade.net/standard/spo or reach to bizhumanrights@fairtrade.fi</t>
  </si>
  <si>
    <r>
      <t xml:space="preserve">Fairtrade has developed this simple tool to support Fairtrade certified organisations to undertake human rights and environmental risk assessment. The tool draws on the Fairtrade Risk Map at https://riskmap.fairtrade.net/ 
</t>
    </r>
    <r>
      <rPr>
        <b/>
        <sz val="10"/>
        <color rgb="FF000000"/>
        <rFont val="Calibri"/>
        <family val="2"/>
        <scheme val="minor"/>
      </rPr>
      <t xml:space="preserve">Please check that you've downloaded the most recent version from: https://www.fairtrade.net/standard/spo </t>
    </r>
    <r>
      <rPr>
        <sz val="10"/>
        <color rgb="FF000000"/>
        <rFont val="Calibri"/>
        <family val="2"/>
        <scheme val="minor"/>
      </rPr>
      <t xml:space="preserve">
</t>
    </r>
    <r>
      <rPr>
        <b/>
        <sz val="12"/>
        <color rgb="FF000000"/>
        <rFont val="Calibri"/>
        <family val="2"/>
        <scheme val="minor"/>
      </rPr>
      <t xml:space="preserve">To carry out the risk assessment, please follow the instructions in </t>
    </r>
    <r>
      <rPr>
        <b/>
        <sz val="12"/>
        <color rgb="FF0FC0FC"/>
        <rFont val="Calibri"/>
        <family val="2"/>
        <scheme val="minor"/>
      </rPr>
      <t xml:space="preserve">blue cells. </t>
    </r>
    <r>
      <rPr>
        <b/>
        <sz val="12"/>
        <rFont val="Calibri"/>
        <family val="2"/>
        <scheme val="minor"/>
      </rPr>
      <t>Scroll down to see all 4 steps</t>
    </r>
    <r>
      <rPr>
        <b/>
        <sz val="12"/>
        <color rgb="FF000000"/>
        <rFont val="Calibri"/>
        <family val="2"/>
        <scheme val="minor"/>
      </rPr>
      <t>.</t>
    </r>
  </si>
  <si>
    <t>General risks in your product and country</t>
  </si>
  <si>
    <r>
      <t xml:space="preserve">What are the highest risks in your product and country of operation in general?  </t>
    </r>
    <r>
      <rPr>
        <b/>
        <sz val="11"/>
        <color rgb="FF000000"/>
        <rFont val="Calibri"/>
        <family val="2"/>
        <scheme val="minor"/>
      </rPr>
      <t xml:space="preserve"> Please select:</t>
    </r>
  </si>
  <si>
    <t>Your biggest Fairtrade certified product (group)</t>
  </si>
  <si>
    <t>Your 2nd biggest Fairtrade certified product (group), 
if you have one</t>
  </si>
  <si>
    <t>Your country of operation</t>
  </si>
  <si>
    <t>External data</t>
  </si>
  <si>
    <t xml:space="preserve">Start by choosing your product(s) and country -&gt;   </t>
  </si>
  <si>
    <t>Cocoa</t>
  </si>
  <si>
    <t>No second product</t>
  </si>
  <si>
    <t>Ethiopia</t>
  </si>
  <si>
    <t>Results</t>
  </si>
  <si>
    <t>Definitions</t>
  </si>
  <si>
    <t>1. Living income, living wage</t>
  </si>
  <si>
    <t>Risk of farmers' and workers' earnings not covering the cost of basic but sufficient food, water, housing, transport, health care, schooling and savings.</t>
  </si>
  <si>
    <t>2. Working conditions</t>
  </si>
  <si>
    <t>Risk of unfair or inhumane working conditions.</t>
  </si>
  <si>
    <t>3. Health</t>
  </si>
  <si>
    <t>Risk of unhealthy or unsafe workplace or lack of health services.</t>
  </si>
  <si>
    <t>4. Freedom of association and collective bargaining</t>
  </si>
  <si>
    <t>Risk that workers are not allowed to organise and negotiate collectively on wages and working conditions.</t>
  </si>
  <si>
    <t>5. Forced labour</t>
  </si>
  <si>
    <t>Risk that some work is not voluntary, because farmers/workers are indebted, passports are withheld, wages are not paid regularly etc.</t>
  </si>
  <si>
    <t>6. Child protection and child rights</t>
  </si>
  <si>
    <t>Risk of child labour, other abuse or some children not accessing school.</t>
  </si>
  <si>
    <t>7. Gender rights</t>
  </si>
  <si>
    <t>Risk of inequality between men and women, harassment at workplace etc.</t>
  </si>
  <si>
    <t>8. Non-discrimination</t>
  </si>
  <si>
    <t>Risk that some group of people is treated differently from others. This can be for example migrants or religious minorities.</t>
  </si>
  <si>
    <t>9. Self-determination</t>
  </si>
  <si>
    <t xml:space="preserve"> </t>
  </si>
  <si>
    <t>Risk that some people are not free to decide where or how they live.</t>
  </si>
  <si>
    <t>10. Climate emissions and deforestation</t>
  </si>
  <si>
    <t>Risk of deforestation or excessive climate emissions.</t>
  </si>
  <si>
    <t>11. Water and biodiversity</t>
  </si>
  <si>
    <t>Risk of water pollution or overuse, or reducing variety of plants, animals and other life on Earth.</t>
  </si>
  <si>
    <t>12. Freedom of speech, thought and public participation</t>
  </si>
  <si>
    <t>Risk that farmers, workers or local communities are not free to express themselves or participate in public affairs.</t>
  </si>
  <si>
    <t>13. Privacy</t>
  </si>
  <si>
    <t>Risk that somebody's personal matters or relationships are spread.</t>
  </si>
  <si>
    <t>Pink = very high risk;  Orange = high risk;  yellow = medium risk;  light green = low risk  The results are based on independent research and statistics.</t>
  </si>
  <si>
    <r>
      <rPr>
        <b/>
        <sz val="10"/>
        <color rgb="FF000000"/>
        <rFont val="Calibri"/>
        <family val="2"/>
        <scheme val="minor"/>
      </rPr>
      <t xml:space="preserve">Note: </t>
    </r>
    <r>
      <rPr>
        <sz val="10"/>
        <color rgb="FF000000"/>
        <rFont val="Calibri"/>
        <family val="2"/>
        <scheme val="minor"/>
      </rPr>
      <t>Your buyers and other stakeholders are typically most concerned about the issues with multiple red markings.</t>
    </r>
  </si>
  <si>
    <t>Risks related to your organisation</t>
  </si>
  <si>
    <r>
      <rPr>
        <b/>
        <sz val="12"/>
        <color rgb="FF000000"/>
        <rFont val="Calibri"/>
        <family val="2"/>
        <scheme val="minor"/>
      </rPr>
      <t xml:space="preserve">What are the highest risks related to your organisation in specific?
</t>
    </r>
    <r>
      <rPr>
        <b/>
        <sz val="2"/>
        <color rgb="FF000000"/>
        <rFont val="Calibri"/>
        <family val="2"/>
        <scheme val="minor"/>
      </rPr>
      <t xml:space="preserve">
</t>
    </r>
    <r>
      <rPr>
        <b/>
        <sz val="11"/>
        <color rgb="FF000000"/>
        <rFont val="Calibri"/>
        <family val="2"/>
        <scheme val="minor"/>
      </rPr>
      <t>Please press + sign on the left and answer questions on lines 28 – 81 (input 1-4 on the blue cells to get the average for your organisation), indicating how common and serious the issues are among your stakeholders.</t>
    </r>
  </si>
  <si>
    <t>How common is this?*</t>
  </si>
  <si>
    <t>How serious is the impact?**</t>
  </si>
  <si>
    <r>
      <rPr>
        <b/>
        <sz val="11"/>
        <color rgb="FF000000"/>
        <rFont val="Calibri"/>
        <family val="2"/>
        <scheme val="minor"/>
      </rPr>
      <t>Explanations</t>
    </r>
    <r>
      <rPr>
        <sz val="11"/>
        <color rgb="FF000000"/>
        <rFont val="Calibri"/>
        <family val="2"/>
        <scheme val="minor"/>
      </rPr>
      <t xml:space="preserve">
*</t>
    </r>
    <r>
      <rPr>
        <sz val="10"/>
        <color rgb="FF000000"/>
        <rFont val="Calibri"/>
        <family val="2"/>
        <scheme val="minor"/>
      </rPr>
      <t xml:space="preserve"> How many people are affected and how often the issue happens. For example, is shortage of food experienced by most farmers several months a year, or just very few farmers right before harvest?
</t>
    </r>
  </si>
  <si>
    <t>1 = very common
2 = common
3 = sometimes
4 = not common</t>
  </si>
  <si>
    <t xml:space="preserve">1 = very serious
2 = serious 
3 = somewhat serious
4 = not serious </t>
  </si>
  <si>
    <t>Your organisation</t>
  </si>
  <si>
    <t>External data (results from above)</t>
  </si>
  <si>
    <r>
      <t xml:space="preserve">** </t>
    </r>
    <r>
      <rPr>
        <sz val="10"/>
        <color rgb="FF000000"/>
        <rFont val="Calibri"/>
        <family val="2"/>
        <scheme val="minor"/>
      </rPr>
      <t>How seriously does the issue affect people or the environment in your area? For example, children sometimes helping their parents on fields during school hours is less serious than children working with dangerous tools without supervision.</t>
    </r>
  </si>
  <si>
    <t>1. Living income</t>
  </si>
  <si>
    <t>Farmers’ incomes are too low to access adequate food, clothing, housing, schooling and other needs for their family.</t>
  </si>
  <si>
    <t>Some farmers are doing the same work for lower wages than others (e.g. seasonal workers or workers paid piece-meal).</t>
  </si>
  <si>
    <t>Wages are paid partially as in-kind benefits that are of very poor quality or over-priced.</t>
  </si>
  <si>
    <t>Clean drinking water and toilets are unavailable during work days.</t>
  </si>
  <si>
    <t>There are workers who have no written contracts of employment.</t>
  </si>
  <si>
    <t>There are workers who do not get paid regularly and at least monthly</t>
  </si>
  <si>
    <t>There are tools, machinery, work processes or places that cause injuries or health problems.</t>
  </si>
  <si>
    <t>Personal protective equipment is unavailable for farmers or workers who perform hazardous tasks
OR Do farmers or workers lack awareness of why or how to use it.</t>
  </si>
  <si>
    <t>There has been complaints that farming has polluted local waterways, air or soil, and caused ill health to local people.</t>
  </si>
  <si>
    <t>The farm workers are not organised, either in trade unions or elected workers’ organisations
OR there has been no group negotiations on working conditions.</t>
  </si>
  <si>
    <t>The organisation has not encouraged workers to get organised.</t>
  </si>
  <si>
    <t>Workers need to pay fees for documentation, health checks, transportation, clothing or other requirements as part of their recruitment.</t>
  </si>
  <si>
    <t>There are workers who are forced to work, e.g. due to a debt to the farmer or recruit agency, or an inability to return home.</t>
  </si>
  <si>
    <t>There has been cases of forced labour identified in your organisation.</t>
  </si>
  <si>
    <t>There are members, farm operators or farm workers whose children cannot attend school. This can include e.g. migrant boys or girls.</t>
  </si>
  <si>
    <t>There are children under the age of 15 who work on farms during school hours without supervision, or do tasks that harm their health.</t>
  </si>
  <si>
    <t>There are children under the age of 18 who do work that harms their school attendance, health or safety.</t>
  </si>
  <si>
    <t>There has been complaints or indications of harassment or abusive behaviours towards women in your organisation or members’ farms. This can be physical, sexual, verbal or psychological.</t>
  </si>
  <si>
    <t>Women farmers or farm workers have lower earnings than men farmers or farm workers.</t>
  </si>
  <si>
    <t>There are groups of farmers or workers who have lower earnings or fewer opportunities to become a member or less say in decision-making. This could be e.g. migrants, sharecroppers, youth or some ethnic or religious minorities.</t>
  </si>
  <si>
    <t>Seasonal, migrant or other groups of workers have lower pay or fewer benefits than permanent, local workers.</t>
  </si>
  <si>
    <t>There are indications of conflicts related to members’ land or water use.</t>
  </si>
  <si>
    <t>There are land disputes that remain unresolved with no active legal resolution process.</t>
  </si>
  <si>
    <t>Your members or their farm operators/workers cause deforestation.</t>
  </si>
  <si>
    <t>Changes in climate, weather patterns or plant diseases have cut your members’ yields or raised costs in the last five years.</t>
  </si>
  <si>
    <t>Your members use hazardous chemicals Red-Listed by Fairtrade or are not reducing the use of chemicals Orange-Listed by Fairtrade.</t>
  </si>
  <si>
    <t>Water sources in your area being depleted
OR you are not aware if this is the case.</t>
  </si>
  <si>
    <t>There are workers’ representatives who have not always been invitied to the General Assembly to participate in discussions.</t>
  </si>
  <si>
    <t>You or your members test for pregnancy, some diseases or genetic problems during recruitment or employment.</t>
  </si>
  <si>
    <t>Personal data that has not been kept confidential.</t>
  </si>
  <si>
    <t xml:space="preserve">The risks marked with red are very high. </t>
  </si>
  <si>
    <t>Your salient issues (focus areas)</t>
  </si>
  <si>
    <r>
      <rPr>
        <b/>
        <sz val="12"/>
        <color rgb="FF000000"/>
        <rFont val="Calibri"/>
        <family val="2"/>
        <scheme val="minor"/>
      </rPr>
      <t xml:space="preserve">Identify the issues where risks are highest.
</t>
    </r>
    <r>
      <rPr>
        <b/>
        <sz val="2"/>
        <color rgb="FF000000"/>
        <rFont val="Calibri"/>
        <family val="2"/>
        <scheme val="minor"/>
      </rPr>
      <t xml:space="preserve">
</t>
    </r>
    <r>
      <rPr>
        <b/>
        <sz val="11"/>
        <color rgb="FF000000"/>
        <rFont val="Calibri"/>
        <family val="2"/>
        <scheme val="minor"/>
      </rPr>
      <t>Based on the external and organisational data in step 2, choose three issues which you will focus on first. If you have identified less than three salient issues in your own organisations you should look at the external data and consider choosing from there. If there are issues which you have not classified as high priority but are easy to repair at the same time when dealing with the most serious issues, you should do that too.</t>
    </r>
  </si>
  <si>
    <t>Salient issue 1</t>
  </si>
  <si>
    <t>Salient issue 2</t>
  </si>
  <si>
    <t>Salient issue 3</t>
  </si>
  <si>
    <t>Take a closer look at your salient issues.</t>
  </si>
  <si>
    <t>Related to the salient issues you selected in step 3, consider some further statements that you can open from the + signs on the left. This gives more information to considerwhen making a plan to reduce these risks. Input 1-4 to the blue cells to get an overall rating.</t>
  </si>
  <si>
    <t>Which groups of people are most affected (harmed)?***</t>
  </si>
  <si>
    <r>
      <rPr>
        <sz val="11"/>
        <color rgb="FF000000"/>
        <rFont val="Calibri"/>
        <family val="2"/>
        <scheme val="minor"/>
      </rPr>
      <t xml:space="preserve"> *** </t>
    </r>
    <r>
      <rPr>
        <sz val="10"/>
        <color rgb="FF000000"/>
        <rFont val="Calibri"/>
        <family val="2"/>
        <scheme val="minor"/>
      </rPr>
      <t>The most vulnerable group of people are those most affected, and they include:
- Migrant workers or farm operators, who do not speak the local language, or do not know local laws, customs or support channels
- People from minority groups – for example tribes or religions – that have suffered a long-standing pattern of discrimination
- Unskilled and low educated people may not be aware of their rights
- Temporary workers and people living in abject poverty may not be in a position to defend all their own rights
- Women, girls and youth may not be in a socially accepted position to bring up issues
- Persons with disabilities
- Trade union representatives and other Human rights defenders, who defend the rights of specific groups of people</t>
    </r>
  </si>
  <si>
    <t>The wages of permanent, casual or temporary staff/workers are too low to fulfil their needs.</t>
  </si>
  <si>
    <t>Housing or sanitation facilities provided to workers are poor quality.</t>
  </si>
  <si>
    <t>Safe drinking water is not available for farmers or workers.</t>
  </si>
  <si>
    <t>Job brokers or contractors are widely used.</t>
  </si>
  <si>
    <t>Workers pay recruitment fees.</t>
  </si>
  <si>
    <t>Sharecropping is common, or family labour is commonly not calculated as farming input.</t>
  </si>
  <si>
    <t>Farmers, farm operators or farm workers work more than 60 hours per week (more than 10 hours per day, with one day off per week).</t>
  </si>
  <si>
    <t>Benefits are not in line with national laws, Collective Bargaining Agreements and agreements with workers’ organisation. For example, maternity leave may be  shorter or social security provisions lower than legally required or agreed.</t>
  </si>
  <si>
    <t>Hazardous chemicals are applied less than 10 metres from housing, canteens or other human activity or above or around water sources.</t>
  </si>
  <si>
    <t>Hazardous waste is found on farms or burned in against local rules
OR areas for its disposal/storage are not clearly marked.</t>
  </si>
  <si>
    <t>First aid training is insufficient or equipment is not accessible.</t>
  </si>
  <si>
    <t>Workers have faced retaliation for participating in workers’ organisations or group negotiations on their working conditions.</t>
  </si>
  <si>
    <t>Local workers’ meetings or trade union activities have been disturbed by your members or other actors. For example, unions have not been allowed to meet workers.</t>
  </si>
  <si>
    <t>Vulnerable groups or community members who engage in peaceful activities to raise complaints or concerns have been hindered or threatened.</t>
  </si>
  <si>
    <t>Your organisation or some of your members withhold their workers’ identity documents.</t>
  </si>
  <si>
    <t>There have been complaints or indications of deceptive recruitment practices by your members or recruiters. For example, potential workers may be led to believe that wages or benefits are significantly better than they actually are.</t>
  </si>
  <si>
    <t>Part of wages is withheld and paid at the end of the year.</t>
  </si>
  <si>
    <t>Some children who have been withdrawn from harmful work at farms have entered even worse forms of labour like illicit activities or sex work</t>
  </si>
  <si>
    <t>Workers gain less than 8 weeks of maternity leave or get less than 2/3 regular pay during the leave.</t>
  </si>
  <si>
    <t>Women are a minority among your members, staff, senior management and Board.</t>
  </si>
  <si>
    <t>Women have better or worse opportunities to be employed depending on whether they are single, married or have children.</t>
  </si>
  <si>
    <t>You or your members use recruitment agencies and these agencies do not have written policies and clear procedures for preventing discrimination</t>
  </si>
  <si>
    <t>You or your members employ migrant workers and are not taking ongoing measures to prevent exploitation and discrimination again migrant workers</t>
  </si>
  <si>
    <t>Indigenous peoples’ lands are acquired without free, prior and informed consent.</t>
  </si>
  <si>
    <t>Some groups’ cultural heritage is damaged by farm operations.</t>
  </si>
  <si>
    <t>Your processing facilities use non-renewable energy</t>
  </si>
  <si>
    <t>There are any of your members who have no buffer zones around water bodies, where hazardous chemicals and fertilizers are not applied.</t>
  </si>
  <si>
    <t>Any of your members harvest wild products that are causing possible suffering to animals and plants.</t>
  </si>
  <si>
    <t>Expressions of hatred or action against some groups of people have been tolerated or made by the management, staff or committees of your organisation</t>
  </si>
  <si>
    <t>Farm workers get no time off for their religious holidays or for voting in elections</t>
  </si>
  <si>
    <t>Your organisation has used improper influence or bribery over public officials, political decision makers, business partners, judges or witnesses</t>
  </si>
  <si>
    <t>Information about individuals is provided to state authorities without that individual’s permissions, although requests are legal.</t>
  </si>
  <si>
    <t>Next steps</t>
  </si>
  <si>
    <t>When changing the column headers here, you need to also change the Dropdown menu headings in the yellow table</t>
  </si>
  <si>
    <t>Selected Risk by Fairtrade</t>
  </si>
  <si>
    <t>Coffee</t>
  </si>
  <si>
    <t>Bananas</t>
  </si>
  <si>
    <t>Sugar (not available yet)</t>
  </si>
  <si>
    <t>Tea (not for SPOs)</t>
  </si>
  <si>
    <t>Tea (not available yet)</t>
  </si>
  <si>
    <t>Cotton (not available yet)</t>
  </si>
  <si>
    <t>Wine grapes (not for SPOs)</t>
  </si>
  <si>
    <t>Gold (not available yet)</t>
  </si>
  <si>
    <t>Honey</t>
  </si>
  <si>
    <t>Fruit (not available yet)</t>
  </si>
  <si>
    <t>Herbs &amp; spices (not available yet)</t>
  </si>
  <si>
    <t>Cereals &amp; rice (not available yet)</t>
  </si>
  <si>
    <t>Nuts &amp; oils (not available yet)</t>
  </si>
  <si>
    <t>Vegetables (not available yet)</t>
  </si>
  <si>
    <t>Sports balls (not for SPOs)</t>
  </si>
  <si>
    <t>Carbon credits (not for SPOs)</t>
  </si>
  <si>
    <t>Not available yet</t>
  </si>
  <si>
    <t>No data</t>
  </si>
  <si>
    <t>Dropdown menu for SPOs</t>
  </si>
  <si>
    <t>Dropdown menu for HRs</t>
  </si>
  <si>
    <t>Climate emissions and deforestation</t>
  </si>
  <si>
    <t>Dropdown menu for country selection</t>
  </si>
  <si>
    <t>Argentina</t>
  </si>
  <si>
    <t>Bangladesh</t>
  </si>
  <si>
    <t>Belize</t>
  </si>
  <si>
    <t>Benin</t>
  </si>
  <si>
    <t>Bolivia</t>
  </si>
  <si>
    <t>Brazil</t>
  </si>
  <si>
    <t>Burkina Faso</t>
  </si>
  <si>
    <t>Burundi</t>
  </si>
  <si>
    <t>Cameroon</t>
  </si>
  <si>
    <t>Chile</t>
  </si>
  <si>
    <t>China</t>
  </si>
  <si>
    <t>Colombia</t>
  </si>
  <si>
    <t>Congo (Democratic Republic)</t>
  </si>
  <si>
    <t>Costa Rica</t>
  </si>
  <si>
    <t>Cote d'Ivoire</t>
  </si>
  <si>
    <t>Cuba</t>
  </si>
  <si>
    <t>Dominican Republic</t>
  </si>
  <si>
    <t>East Timor</t>
  </si>
  <si>
    <t>Ecuador</t>
  </si>
  <si>
    <t>Egypt</t>
  </si>
  <si>
    <t>El Salvador</t>
  </si>
  <si>
    <t>Eswatini</t>
  </si>
  <si>
    <t>Fiji</t>
  </si>
  <si>
    <t>Ghana</t>
  </si>
  <si>
    <t>Grenada</t>
  </si>
  <si>
    <t>Guatemala</t>
  </si>
  <si>
    <t>Honduras</t>
  </si>
  <si>
    <t>India</t>
  </si>
  <si>
    <t>Indonesia</t>
  </si>
  <si>
    <t>Iran</t>
  </si>
  <si>
    <t>Kenya</t>
  </si>
  <si>
    <t>Kyrgyzstan</t>
  </si>
  <si>
    <t>Laos</t>
  </si>
  <si>
    <t>Madagascar</t>
  </si>
  <si>
    <t>Malawi</t>
  </si>
  <si>
    <t>Mali</t>
  </si>
  <si>
    <t>Mauritius</t>
  </si>
  <si>
    <t>Mexico</t>
  </si>
  <si>
    <t>Morocco</t>
  </si>
  <si>
    <t>Mozambique</t>
  </si>
  <si>
    <t>Myanmar</t>
  </si>
  <si>
    <t>Nicaragua</t>
  </si>
  <si>
    <t>Pakistan</t>
  </si>
  <si>
    <t>Palestine</t>
  </si>
  <si>
    <t>Panama</t>
  </si>
  <si>
    <t>Papua New Guinea</t>
  </si>
  <si>
    <t>Paraguay</t>
  </si>
  <si>
    <t>Peru</t>
  </si>
  <si>
    <t>Philippines</t>
  </si>
  <si>
    <t>Rwanda</t>
  </si>
  <si>
    <t>Saint Lucia</t>
  </si>
  <si>
    <t>Sao Tome &amp; Principe</t>
  </si>
  <si>
    <t>Senegal</t>
  </si>
  <si>
    <t>Sierra Leone</t>
  </si>
  <si>
    <t>South Africa</t>
  </si>
  <si>
    <t>Sri Lanka</t>
  </si>
  <si>
    <t>Tajikistan</t>
  </si>
  <si>
    <t>Tanzania</t>
  </si>
  <si>
    <t>Thailand</t>
  </si>
  <si>
    <t>Togo</t>
  </si>
  <si>
    <t>Tunisia</t>
  </si>
  <si>
    <t>Uganda</t>
  </si>
  <si>
    <t>Uruguay</t>
  </si>
  <si>
    <t>Vietnam</t>
  </si>
  <si>
    <t>Zambia</t>
  </si>
  <si>
    <t>Zimbabwe</t>
  </si>
  <si>
    <t>inequality_adjusted_human_development_index</t>
  </si>
  <si>
    <t>multi_dimensional_poverty_index</t>
  </si>
  <si>
    <t>number_of_poor_at_320day</t>
  </si>
  <si>
    <t>St of living</t>
  </si>
  <si>
    <t>global_rights_index</t>
  </si>
  <si>
    <t>working_poverty_at_190day__total</t>
  </si>
  <si>
    <t>Workers' rights</t>
  </si>
  <si>
    <t>gender_inequality_index</t>
  </si>
  <si>
    <t>working_poverty_at_190day__women</t>
  </si>
  <si>
    <t>Gender</t>
  </si>
  <si>
    <t>child_labor</t>
  </si>
  <si>
    <t>children_in_child_labor</t>
  </si>
  <si>
    <t>rural_primary_school_completion</t>
  </si>
  <si>
    <t>rural_4er_secondary_school_completion</t>
  </si>
  <si>
    <t>Child rights</t>
  </si>
  <si>
    <t>forced_labor</t>
  </si>
  <si>
    <t>prevalance_of_modern_slavery</t>
  </si>
  <si>
    <t xml:space="preserve">equal_treatment_and_abscence_of_discrimination </t>
  </si>
  <si>
    <t>sdg_indicator_on_migration_policies</t>
  </si>
  <si>
    <t>un_population_of_concern</t>
  </si>
  <si>
    <t>Discrimination</t>
  </si>
  <si>
    <t>peoples_under_threat</t>
  </si>
  <si>
    <t>legal_security_of _indegenous_lands</t>
  </si>
  <si>
    <t>civil_liberties_rating</t>
  </si>
  <si>
    <t>fragile_states_index</t>
  </si>
  <si>
    <t>Civil liberties</t>
  </si>
  <si>
    <t>global_climate_risk_index</t>
  </si>
  <si>
    <t>forest_area_change_in_2010_2020_as_percentage</t>
  </si>
  <si>
    <t>forest_area_change_in_2010_2020_by_hectares</t>
  </si>
  <si>
    <t>Climate</t>
  </si>
  <si>
    <t>land_degradation_as_percentage_in_2010_2015</t>
  </si>
  <si>
    <t>baseline_water_stress</t>
  </si>
  <si>
    <t>people_in_water_scarce_areas</t>
  </si>
  <si>
    <t>Water</t>
  </si>
  <si>
    <t>Country name</t>
  </si>
  <si>
    <t>Country code</t>
  </si>
  <si>
    <t>value</t>
  </si>
  <si>
    <t>risk (in words)</t>
  </si>
  <si>
    <t>risk (1-4)</t>
  </si>
  <si>
    <t>Average</t>
  </si>
  <si>
    <t>Algeria</t>
  </si>
  <si>
    <t>DZ</t>
  </si>
  <si>
    <t>veryHigh</t>
  </si>
  <si>
    <t>low</t>
  </si>
  <si>
    <t>4,0%</t>
  </si>
  <si>
    <t>N/A</t>
  </si>
  <si>
    <t>high</t>
  </si>
  <si>
    <t>medium</t>
  </si>
  <si>
    <t>Andorra</t>
  </si>
  <si>
    <t>AD</t>
  </si>
  <si>
    <t>AR</t>
  </si>
  <si>
    <t>3,5%</t>
  </si>
  <si>
    <t>NotIdentifiedinAgriculture</t>
  </si>
  <si>
    <t>Fullymeets</t>
  </si>
  <si>
    <t>Australia</t>
  </si>
  <si>
    <t>AU</t>
  </si>
  <si>
    <t>0,7%</t>
  </si>
  <si>
    <t>Austria</t>
  </si>
  <si>
    <t>AT</t>
  </si>
  <si>
    <t>FullyMeets</t>
  </si>
  <si>
    <t>Bahrain</t>
  </si>
  <si>
    <t>BH</t>
  </si>
  <si>
    <t>Meets</t>
  </si>
  <si>
    <t>BD</t>
  </si>
  <si>
    <t>51,6%</t>
  </si>
  <si>
    <t>PartiallyMeets</t>
  </si>
  <si>
    <t>Belgium</t>
  </si>
  <si>
    <t>BE</t>
  </si>
  <si>
    <t>0,1%</t>
  </si>
  <si>
    <t>BZ</t>
  </si>
  <si>
    <t>37,0%</t>
  </si>
  <si>
    <t>BJ</t>
  </si>
  <si>
    <t>53,2%</t>
  </si>
  <si>
    <t>Yes</t>
  </si>
  <si>
    <t>BO</t>
  </si>
  <si>
    <t>6,2%</t>
  </si>
  <si>
    <t>Bosnia and Herzegovina</t>
  </si>
  <si>
    <t>BA</t>
  </si>
  <si>
    <t>1,0%</t>
  </si>
  <si>
    <t>BR</t>
  </si>
  <si>
    <t>5,3%</t>
  </si>
  <si>
    <t>Bulgaria</t>
  </si>
  <si>
    <t>BG</t>
  </si>
  <si>
    <t>2,8%</t>
  </si>
  <si>
    <t>BF</t>
  </si>
  <si>
    <t>59,8%</t>
  </si>
  <si>
    <t>BI</t>
  </si>
  <si>
    <t>86,7%</t>
  </si>
  <si>
    <t>CM</t>
  </si>
  <si>
    <t>47,0%</t>
  </si>
  <si>
    <t>Canada</t>
  </si>
  <si>
    <t>CA</t>
  </si>
  <si>
    <t>0,5%</t>
  </si>
  <si>
    <t>Cayman Islands</t>
  </si>
  <si>
    <t>KY</t>
  </si>
  <si>
    <t>CL</t>
  </si>
  <si>
    <t>1,7%</t>
  </si>
  <si>
    <t>CN</t>
  </si>
  <si>
    <t>3,0%</t>
  </si>
  <si>
    <t>CO</t>
  </si>
  <si>
    <t>21,1%</t>
  </si>
  <si>
    <t>CD</t>
  </si>
  <si>
    <t>87,7%</t>
  </si>
  <si>
    <t>CR</t>
  </si>
  <si>
    <t>6,0%</t>
  </si>
  <si>
    <t>CI</t>
  </si>
  <si>
    <t>39,6%</t>
  </si>
  <si>
    <t>Croatia</t>
  </si>
  <si>
    <t>HR</t>
  </si>
  <si>
    <t>CU</t>
  </si>
  <si>
    <t>Cyprus</t>
  </si>
  <si>
    <t>CY</t>
  </si>
  <si>
    <t>0,2%</t>
  </si>
  <si>
    <t>Czech Republic</t>
  </si>
  <si>
    <t>CZ</t>
  </si>
  <si>
    <t>0,0%</t>
  </si>
  <si>
    <t>Denmark</t>
  </si>
  <si>
    <t>DK</t>
  </si>
  <si>
    <t>0,3%</t>
  </si>
  <si>
    <t>DO</t>
  </si>
  <si>
    <t>EC</t>
  </si>
  <si>
    <t>14,4%</t>
  </si>
  <si>
    <t>EG</t>
  </si>
  <si>
    <t>22,0%</t>
  </si>
  <si>
    <t>SV</t>
  </si>
  <si>
    <t>6,6%</t>
  </si>
  <si>
    <t>Estonia</t>
  </si>
  <si>
    <t>EE</t>
  </si>
  <si>
    <t>0,9%</t>
  </si>
  <si>
    <t>SZ</t>
  </si>
  <si>
    <t>58,0%</t>
  </si>
  <si>
    <t>ET</t>
  </si>
  <si>
    <t>65,0%</t>
  </si>
  <si>
    <t>FJ</t>
  </si>
  <si>
    <t>12,4%</t>
  </si>
  <si>
    <t>Finland</t>
  </si>
  <si>
    <t>FI</t>
  </si>
  <si>
    <t>France</t>
  </si>
  <si>
    <t>FR</t>
  </si>
  <si>
    <t>Germany</t>
  </si>
  <si>
    <t>DE</t>
  </si>
  <si>
    <t>GH</t>
  </si>
  <si>
    <t>48,9%</t>
  </si>
  <si>
    <t>Greece</t>
  </si>
  <si>
    <t>GR</t>
  </si>
  <si>
    <t>1,3%</t>
  </si>
  <si>
    <t>GT</t>
  </si>
  <si>
    <t>25,9%</t>
  </si>
  <si>
    <t>Haiti</t>
  </si>
  <si>
    <t>HT</t>
  </si>
  <si>
    <t>HN</t>
  </si>
  <si>
    <t>26,4%</t>
  </si>
  <si>
    <t>Hong Kong</t>
  </si>
  <si>
    <t>HK</t>
  </si>
  <si>
    <t>Hungary</t>
  </si>
  <si>
    <t>HU</t>
  </si>
  <si>
    <t>Iceland</t>
  </si>
  <si>
    <t>IS</t>
  </si>
  <si>
    <t>IN</t>
  </si>
  <si>
    <t>44,8%</t>
  </si>
  <si>
    <t>RequiresFurtherProgress</t>
  </si>
  <si>
    <t>ID</t>
  </si>
  <si>
    <t>22,4%</t>
  </si>
  <si>
    <t>IR</t>
  </si>
  <si>
    <t>Ireland</t>
  </si>
  <si>
    <t>IE</t>
  </si>
  <si>
    <t>Israel</t>
  </si>
  <si>
    <t>IL</t>
  </si>
  <si>
    <t>Italy</t>
  </si>
  <si>
    <t>IT</t>
  </si>
  <si>
    <t>2,1%</t>
  </si>
  <si>
    <t>Japan</t>
  </si>
  <si>
    <t>JP</t>
  </si>
  <si>
    <t>KE</t>
  </si>
  <si>
    <t>59,6%</t>
  </si>
  <si>
    <t>Kiribati</t>
  </si>
  <si>
    <t>KI</t>
  </si>
  <si>
    <t>19,4%</t>
  </si>
  <si>
    <t>Kuwait</t>
  </si>
  <si>
    <t>KW</t>
  </si>
  <si>
    <t>KG</t>
  </si>
  <si>
    <t>18,7%</t>
  </si>
  <si>
    <t>LA</t>
  </si>
  <si>
    <t>32,5%</t>
  </si>
  <si>
    <t>Lebanon</t>
  </si>
  <si>
    <t>LB</t>
  </si>
  <si>
    <t>Liechtenstein</t>
  </si>
  <si>
    <t>LI</t>
  </si>
  <si>
    <t>Lithuania</t>
  </si>
  <si>
    <t>LT</t>
  </si>
  <si>
    <t>Luxembourg</t>
  </si>
  <si>
    <t>LU</t>
  </si>
  <si>
    <t>MG</t>
  </si>
  <si>
    <t>92,4%</t>
  </si>
  <si>
    <t>MW</t>
  </si>
  <si>
    <t>89,1%</t>
  </si>
  <si>
    <t>Malaysia</t>
  </si>
  <si>
    <t>MY</t>
  </si>
  <si>
    <t>0,4%</t>
  </si>
  <si>
    <t>ML</t>
  </si>
  <si>
    <t>47,5%</t>
  </si>
  <si>
    <t>Malta</t>
  </si>
  <si>
    <t>MT</t>
  </si>
  <si>
    <t>MU</t>
  </si>
  <si>
    <t>1,8%</t>
  </si>
  <si>
    <t>MX</t>
  </si>
  <si>
    <t>9,9%</t>
  </si>
  <si>
    <t>Monaco</t>
  </si>
  <si>
    <t>MC</t>
  </si>
  <si>
    <t>MA</t>
  </si>
  <si>
    <t>9,8%</t>
  </si>
  <si>
    <t>MZ</t>
  </si>
  <si>
    <t>83,1%</t>
  </si>
  <si>
    <t>MM</t>
  </si>
  <si>
    <t>19,6%</t>
  </si>
  <si>
    <t>Netherlands</t>
  </si>
  <si>
    <t>NL</t>
  </si>
  <si>
    <t>New Caledonia</t>
  </si>
  <si>
    <t>NC</t>
  </si>
  <si>
    <t>New Zealand</t>
  </si>
  <si>
    <t>NZ</t>
  </si>
  <si>
    <t>NI</t>
  </si>
  <si>
    <t>North Macedonia</t>
  </si>
  <si>
    <t>MK</t>
  </si>
  <si>
    <t>7,1%</t>
  </si>
  <si>
    <t>Norway</t>
  </si>
  <si>
    <t>NO</t>
  </si>
  <si>
    <t>Oman</t>
  </si>
  <si>
    <t>OM</t>
  </si>
  <si>
    <t>PK</t>
  </si>
  <si>
    <t>39,8%</t>
  </si>
  <si>
    <t>PS</t>
  </si>
  <si>
    <t>3,1%</t>
  </si>
  <si>
    <t>PA</t>
  </si>
  <si>
    <t>3,7%</t>
  </si>
  <si>
    <t>PG</t>
  </si>
  <si>
    <t>68,0%</t>
  </si>
  <si>
    <t>PY</t>
  </si>
  <si>
    <t>5,2%</t>
  </si>
  <si>
    <t>PE</t>
  </si>
  <si>
    <t>17,4%</t>
  </si>
  <si>
    <t>PH</t>
  </si>
  <si>
    <t>18,3%</t>
  </si>
  <si>
    <t>Poland</t>
  </si>
  <si>
    <t>PL</t>
  </si>
  <si>
    <t>Portugal</t>
  </si>
  <si>
    <t>PT</t>
  </si>
  <si>
    <t>Puerto Rico</t>
  </si>
  <si>
    <t>PR</t>
  </si>
  <si>
    <t>Romania</t>
  </si>
  <si>
    <t>RO</t>
  </si>
  <si>
    <t>4,7%</t>
  </si>
  <si>
    <t>RW</t>
  </si>
  <si>
    <t>78,0%</t>
  </si>
  <si>
    <t>LC</t>
  </si>
  <si>
    <t>11,7%</t>
  </si>
  <si>
    <t>San Marino</t>
  </si>
  <si>
    <t>SM</t>
  </si>
  <si>
    <t>ST</t>
  </si>
  <si>
    <t>Saudi Arabia</t>
  </si>
  <si>
    <t>SA</t>
  </si>
  <si>
    <t>SN</t>
  </si>
  <si>
    <t>37,4%</t>
  </si>
  <si>
    <t>Serbia</t>
  </si>
  <si>
    <t>RS</t>
  </si>
  <si>
    <t>SL</t>
  </si>
  <si>
    <t>64,3%</t>
  </si>
  <si>
    <t>Singapore</t>
  </si>
  <si>
    <t>SG</t>
  </si>
  <si>
    <t>Slovakia</t>
  </si>
  <si>
    <t>SK</t>
  </si>
  <si>
    <t>Slovenia</t>
  </si>
  <si>
    <t>SI</t>
  </si>
  <si>
    <t>ZA</t>
  </si>
  <si>
    <t>40,0%</t>
  </si>
  <si>
    <t>South Korea</t>
  </si>
  <si>
    <t>KR</t>
  </si>
  <si>
    <t>Spain</t>
  </si>
  <si>
    <t>ES</t>
  </si>
  <si>
    <t>LK</t>
  </si>
  <si>
    <t>13,8%</t>
  </si>
  <si>
    <t>Sweden</t>
  </si>
  <si>
    <t>SE</t>
  </si>
  <si>
    <t>Switzerland</t>
  </si>
  <si>
    <t>CH</t>
  </si>
  <si>
    <t>Taiwan</t>
  </si>
  <si>
    <t>TW</t>
  </si>
  <si>
    <t>TJ</t>
  </si>
  <si>
    <t>25,7%</t>
  </si>
  <si>
    <t>TZ</t>
  </si>
  <si>
    <t>74,3%</t>
  </si>
  <si>
    <t>TH</t>
  </si>
  <si>
    <t>TG</t>
  </si>
  <si>
    <t>56,8%</t>
  </si>
  <si>
    <t>TN</t>
  </si>
  <si>
    <t>2,2%</t>
  </si>
  <si>
    <t>Türkiye</t>
  </si>
  <si>
    <t>TR</t>
  </si>
  <si>
    <t>UG</t>
  </si>
  <si>
    <t>71,9%</t>
  </si>
  <si>
    <t>Ukraine</t>
  </si>
  <si>
    <t>UA</t>
  </si>
  <si>
    <t>United Arab Emirates</t>
  </si>
  <si>
    <t>AE</t>
  </si>
  <si>
    <t>United Kingdom</t>
  </si>
  <si>
    <t>GB</t>
  </si>
  <si>
    <t>United States</t>
  </si>
  <si>
    <t>US</t>
  </si>
  <si>
    <t>1,2%</t>
  </si>
  <si>
    <t>UY</t>
  </si>
  <si>
    <t>Uzbekistan</t>
  </si>
  <si>
    <t>UZ</t>
  </si>
  <si>
    <t>94,9%</t>
  </si>
  <si>
    <t>VN</t>
  </si>
  <si>
    <t>ZM</t>
  </si>
  <si>
    <t>77,5%</t>
  </si>
  <si>
    <t>ZW</t>
  </si>
  <si>
    <t>64,5%</t>
  </si>
  <si>
    <t>Before you fill in the light blue boxes, some other boxes will show like this:</t>
  </si>
  <si>
    <t>They will show correctly, once you've filled in the light blue boxes:</t>
  </si>
  <si>
    <t>This tool has helped you to identify the most salient human rights and environment risks in your organisations. Next, we recommend you create a plan to prevent and mitigate against them. The HREDD guide for smallholder farmer organisations helps you to do this (pages 13-15).</t>
  </si>
  <si>
    <t>Green</t>
  </si>
  <si>
    <t>#B5EE00</t>
  </si>
  <si>
    <t>cell values between 3.5-4</t>
  </si>
  <si>
    <t>Yellow</t>
  </si>
  <si>
    <t>#FFFF66</t>
  </si>
  <si>
    <t>2.5-3.49</t>
  </si>
  <si>
    <t>Orange</t>
  </si>
  <si>
    <t>#FF8000</t>
  </si>
  <si>
    <t>1.5-2.49</t>
  </si>
  <si>
    <t>Pink</t>
  </si>
  <si>
    <t>#FF4571</t>
  </si>
  <si>
    <t>1-1.49</t>
  </si>
  <si>
    <t>How to match HR areas to country data?</t>
  </si>
  <si>
    <t>13 human rights areas - country data</t>
  </si>
  <si>
    <t>Living income, living wage - St of living</t>
  </si>
  <si>
    <t>Working conditions - workers rights</t>
  </si>
  <si>
    <t>Health - St of living</t>
  </si>
  <si>
    <t>Freedom of association and collective bargaining - workers rights</t>
  </si>
  <si>
    <t>Forced labour - forced labour</t>
  </si>
  <si>
    <t>Child protection and child rights - child rights</t>
  </si>
  <si>
    <t>Gender rights - gender rights</t>
  </si>
  <si>
    <t>Non-discrimination - discr</t>
  </si>
  <si>
    <t>Self-determination - self-det</t>
  </si>
  <si>
    <t>Climate resilience - climate &amp; forest</t>
  </si>
  <si>
    <t>Water and biodiversity - water &amp; biodiv</t>
  </si>
  <si>
    <t>Freedom of speech, thought and public participation - civil liberties</t>
  </si>
  <si>
    <t>Privacy - civil liberties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</si>
</sst>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0&quot; € &quot;;\-* #,##0.00&quot; € &quot;;\ * \-#&quot; € &quot;;\ @\ "/>
    <numFmt numFmtId="165" formatCode="0.0"/>
    <numFmt numFmtId="166" formatCode="0.0%"/>
  </numFmts>
  <fonts count="47">
    <font>
      <sz val="11"/>
      <color rgb="FF000000"/>
      <name val="Exo 2"/>
      <family val="2"/>
      <charset val="1"/>
    </font>
    <font>
      <sz val="11"/>
      <color theme="1"/>
      <name val="Calibri"/>
      <family val="2"/>
      <scheme val="minor"/>
    </font>
    <font>
      <sz val="11"/>
      <color theme="1"/>
      <name val="Calibri"/>
      <family val="2"/>
      <scheme val="minor"/>
    </font>
    <font>
      <sz val="11"/>
      <color theme="1"/>
      <name val="Calibri"/>
      <family val="2"/>
      <scheme val="minor"/>
    </font>
    <font>
      <sz val="11"/>
      <color rgb="FF00A933"/>
      <name val="Exo 2"/>
      <family val="2"/>
      <charset val="1"/>
    </font>
    <font>
      <sz val="11"/>
      <color rgb="FFFFBF00"/>
      <name val="Exo 2"/>
      <family val="2"/>
      <charset val="1"/>
    </font>
    <font>
      <sz val="11"/>
      <color rgb="FFFF0000"/>
      <name val="Exo 2"/>
      <family val="2"/>
      <charset val="1"/>
    </font>
    <font>
      <sz val="11"/>
      <color rgb="FFFFFFFF"/>
      <name val="Exo 2"/>
      <family val="2"/>
      <charset val="1"/>
    </font>
    <font>
      <sz val="11"/>
      <color rgb="FFFFFF00"/>
      <name val="Exo 2"/>
      <family val="2"/>
      <charset val="1"/>
    </font>
    <font>
      <u/>
      <sz val="11"/>
      <color rgb="FF0563C1"/>
      <name val="Exo 2"/>
      <family val="2"/>
      <charset val="1"/>
    </font>
    <font>
      <b/>
      <sz val="15"/>
      <color rgb="FF9CA399"/>
      <name val="Exo 2"/>
      <family val="2"/>
      <charset val="1"/>
    </font>
    <font>
      <sz val="11"/>
      <color rgb="FF000000"/>
      <name val="Exo 2"/>
      <family val="2"/>
      <charset val="1"/>
    </font>
    <font>
      <sz val="9"/>
      <name val="Calibri"/>
      <family val="2"/>
      <scheme val="minor"/>
    </font>
    <font>
      <b/>
      <sz val="9"/>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
      <b/>
      <sz val="12"/>
      <name val="Calibri"/>
      <family val="2"/>
      <scheme val="minor"/>
    </font>
    <font>
      <sz val="11"/>
      <color rgb="FF000000"/>
      <name val="Calibri"/>
      <family val="2"/>
      <scheme val="minor"/>
    </font>
    <font>
      <sz val="10"/>
      <color rgb="FF000000"/>
      <name val="Calibri"/>
      <family val="2"/>
      <scheme val="minor"/>
    </font>
    <font>
      <sz val="10"/>
      <color theme="1"/>
      <name val="Calibri"/>
      <family val="2"/>
      <scheme val="minor"/>
    </font>
    <font>
      <sz val="10"/>
      <name val="Calibri"/>
      <family val="2"/>
      <scheme val="minor"/>
    </font>
    <font>
      <sz val="10"/>
      <color rgb="FFFF0000"/>
      <name val="Calibri"/>
      <family val="2"/>
      <scheme val="minor"/>
    </font>
    <font>
      <sz val="11"/>
      <name val="Calibri"/>
      <family val="2"/>
      <scheme val="minor"/>
    </font>
    <font>
      <b/>
      <sz val="11"/>
      <name val="Calibri"/>
      <family val="2"/>
      <scheme val="minor"/>
    </font>
    <font>
      <b/>
      <sz val="11"/>
      <color rgb="FFFF0000"/>
      <name val="Calibri"/>
      <family val="2"/>
      <scheme val="minor"/>
    </font>
    <font>
      <b/>
      <sz val="20"/>
      <color theme="0"/>
      <name val="Calibri"/>
      <family val="2"/>
      <scheme val="minor"/>
    </font>
    <font>
      <b/>
      <sz val="20"/>
      <color rgb="FF00B0F0"/>
      <name val="Calibri"/>
      <family val="2"/>
      <scheme val="minor"/>
    </font>
    <font>
      <b/>
      <sz val="10"/>
      <color rgb="FF000000"/>
      <name val="Calibri"/>
      <family val="2"/>
      <scheme val="minor"/>
    </font>
    <font>
      <b/>
      <sz val="12"/>
      <color rgb="FF000000"/>
      <name val="Calibri"/>
      <family val="2"/>
      <scheme val="minor"/>
    </font>
    <font>
      <b/>
      <sz val="12"/>
      <color rgb="FF0FC0FC"/>
      <name val="Calibri"/>
      <family val="2"/>
      <scheme val="minor"/>
    </font>
    <font>
      <b/>
      <sz val="14"/>
      <color rgb="FFFFFFFF"/>
      <name val="Calibri"/>
      <family val="2"/>
      <scheme val="minor"/>
    </font>
    <font>
      <b/>
      <sz val="13"/>
      <color theme="0"/>
      <name val="Calibri"/>
      <family val="2"/>
      <scheme val="minor"/>
    </font>
    <font>
      <b/>
      <sz val="11"/>
      <color rgb="FF000000"/>
      <name val="Calibri"/>
      <family val="2"/>
      <scheme val="minor"/>
    </font>
    <font>
      <sz val="12"/>
      <color rgb="FF000000"/>
      <name val="Calibri"/>
      <family val="2"/>
      <scheme val="minor"/>
    </font>
    <font>
      <b/>
      <sz val="11"/>
      <color rgb="FF3C3C3C"/>
      <name val="Calibri"/>
      <family val="2"/>
      <scheme val="minor"/>
    </font>
    <font>
      <b/>
      <sz val="2"/>
      <color rgb="FF000000"/>
      <name val="Calibri"/>
      <family val="2"/>
      <scheme val="minor"/>
    </font>
    <font>
      <sz val="12"/>
      <color theme="0"/>
      <name val="Calibri"/>
      <family val="2"/>
      <scheme val="minor"/>
    </font>
    <font>
      <b/>
      <sz val="11"/>
      <color rgb="FF7030A0"/>
      <name val="Calibri"/>
      <family val="2"/>
      <scheme val="minor"/>
    </font>
    <font>
      <sz val="10"/>
      <color rgb="FF3C3C3C"/>
      <name val="Calibri"/>
      <family val="2"/>
      <scheme val="minor"/>
    </font>
    <font>
      <b/>
      <sz val="10"/>
      <color rgb="FF3C3C3C"/>
      <name val="Calibri"/>
      <family val="2"/>
      <scheme val="minor"/>
    </font>
    <font>
      <sz val="11"/>
      <color rgb="FF3C3C3C"/>
      <name val="Calibri"/>
      <family val="2"/>
      <scheme val="minor"/>
    </font>
    <font>
      <u/>
      <sz val="11"/>
      <color theme="4"/>
      <name val="Calibri"/>
      <family val="2"/>
      <scheme val="minor"/>
    </font>
    <font>
      <sz val="11"/>
      <color theme="2"/>
      <name val="Calibri"/>
      <family val="2"/>
      <scheme val="minor"/>
    </font>
    <font>
      <b/>
      <u/>
      <sz val="11"/>
      <color theme="4" tint="-0.249977111117893"/>
      <name val="Calibri"/>
      <family val="2"/>
      <scheme val="minor"/>
    </font>
  </fonts>
  <fills count="26">
    <fill>
      <patternFill patternType="none"/>
    </fill>
    <fill>
      <patternFill patternType="gray125"/>
    </fill>
    <fill>
      <patternFill patternType="solid">
        <fgColor rgb="FF00A933"/>
        <bgColor rgb="FF00B050"/>
      </patternFill>
    </fill>
    <fill>
      <patternFill patternType="solid">
        <fgColor rgb="FFFFBF00"/>
        <bgColor rgb="FFFF8000"/>
      </patternFill>
    </fill>
    <fill>
      <patternFill patternType="solid">
        <fgColor rgb="FFFF0000"/>
        <bgColor rgb="FFFF4000"/>
      </patternFill>
    </fill>
    <fill>
      <patternFill patternType="solid">
        <fgColor rgb="FFFFFF00"/>
        <bgColor rgb="FFD4FF47"/>
      </patternFill>
    </fill>
    <fill>
      <patternFill patternType="solid">
        <fgColor rgb="FF9FE6FE"/>
        <bgColor rgb="FF98E3FE"/>
      </patternFill>
    </fill>
    <fill>
      <patternFill patternType="solid">
        <fgColor rgb="FFFFFFFF"/>
        <bgColor rgb="FFF2F2F2"/>
      </patternFill>
    </fill>
    <fill>
      <patternFill patternType="solid">
        <fgColor rgb="FF0FC0FC"/>
        <bgColor indexed="64"/>
      </patternFill>
    </fill>
    <fill>
      <patternFill patternType="solid">
        <fgColor rgb="FF7030A0"/>
        <bgColor rgb="FF00B0F0"/>
      </patternFill>
    </fill>
    <fill>
      <patternFill patternType="solid">
        <fgColor rgb="FFEFEFEF"/>
        <bgColor indexed="64"/>
      </patternFill>
    </fill>
    <fill>
      <patternFill patternType="solid">
        <fgColor rgb="FF7030A0"/>
        <bgColor indexed="64"/>
      </patternFill>
    </fill>
    <fill>
      <patternFill patternType="solid">
        <fgColor theme="0" tint="-0.499984740745262"/>
        <bgColor rgb="FF9FE6FE"/>
      </patternFill>
    </fill>
    <fill>
      <patternFill patternType="solid">
        <fgColor rgb="FFEFEFEF"/>
        <bgColor rgb="FF9FE6FE"/>
      </patternFill>
    </fill>
    <fill>
      <patternFill patternType="solid">
        <fgColor rgb="FFEFEFEF"/>
        <bgColor rgb="FF00B0F0"/>
      </patternFill>
    </fill>
    <fill>
      <patternFill patternType="solid">
        <fgColor rgb="FF98E3FE"/>
        <bgColor indexed="64"/>
      </patternFill>
    </fill>
    <fill>
      <patternFill patternType="solid">
        <fgColor theme="0" tint="-0.499984740745262"/>
        <bgColor indexed="64"/>
      </patternFill>
    </fill>
    <fill>
      <patternFill patternType="solid">
        <fgColor rgb="FF00B0F0"/>
        <bgColor indexed="64"/>
      </patternFill>
    </fill>
    <fill>
      <patternFill patternType="solid">
        <fgColor rgb="FF0FC0FC"/>
        <bgColor rgb="FF9FE6FE"/>
      </patternFill>
    </fill>
    <fill>
      <patternFill patternType="solid">
        <fgColor theme="0" tint="-4.9989318521683403E-2"/>
        <bgColor indexed="64"/>
      </patternFill>
    </fill>
    <fill>
      <patternFill patternType="solid">
        <fgColor rgb="FFFF8000"/>
        <bgColor indexed="64"/>
      </patternFill>
    </fill>
    <fill>
      <patternFill patternType="solid">
        <fgColor rgb="FFFF4571"/>
        <bgColor indexed="64"/>
      </patternFill>
    </fill>
    <fill>
      <patternFill patternType="solid">
        <fgColor rgb="FFFFFF66"/>
        <bgColor indexed="64"/>
      </patternFill>
    </fill>
    <fill>
      <patternFill patternType="solid">
        <fgColor rgb="FFB5EE00"/>
        <bgColor indexed="64"/>
      </patternFill>
    </fill>
    <fill>
      <patternFill patternType="solid">
        <fgColor theme="0"/>
        <bgColor indexed="64"/>
      </patternFill>
    </fill>
    <fill>
      <patternFill patternType="solid">
        <fgColor theme="0" tint="-0.14999847407452621"/>
        <bgColor indexed="64"/>
      </patternFill>
    </fill>
  </fills>
  <borders count="24">
    <border>
      <left/>
      <right/>
      <top/>
      <bottom/>
      <diagonal/>
    </border>
    <border>
      <left/>
      <right/>
      <top/>
      <bottom style="thick">
        <color rgb="FF0FC0FC"/>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right/>
      <top style="thin">
        <color auto="1"/>
      </top>
      <bottom/>
      <diagonal/>
    </border>
    <border>
      <left/>
      <right style="thin">
        <color indexed="64"/>
      </right>
      <top style="thin">
        <color auto="1"/>
      </top>
      <bottom/>
      <diagonal/>
    </border>
    <border>
      <left style="thin">
        <color auto="1"/>
      </left>
      <right/>
      <top/>
      <bottom style="thin">
        <color auto="1"/>
      </bottom>
      <diagonal/>
    </border>
    <border>
      <left/>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auto="1"/>
      </left>
      <right style="thin">
        <color auto="1"/>
      </right>
      <top/>
      <bottom/>
      <diagonal/>
    </border>
  </borders>
  <cellStyleXfs count="10">
    <xf numFmtId="0" fontId="0" fillId="0" borderId="0"/>
    <xf numFmtId="164" fontId="11" fillId="0" borderId="0" applyBorder="0" applyProtection="0"/>
    <xf numFmtId="0" fontId="4" fillId="2" borderId="0" applyBorder="0" applyProtection="0"/>
    <xf numFmtId="0" fontId="5" fillId="3" borderId="0" applyBorder="0" applyProtection="0"/>
    <xf numFmtId="0" fontId="6" fillId="4" borderId="0" applyBorder="0" applyProtection="0"/>
    <xf numFmtId="0" fontId="7" fillId="0" borderId="0" applyBorder="0" applyProtection="0"/>
    <xf numFmtId="0" fontId="8" fillId="5" borderId="0" applyBorder="0" applyProtection="0"/>
    <xf numFmtId="0" fontId="9" fillId="0" borderId="0" applyBorder="0" applyProtection="0"/>
    <xf numFmtId="0" fontId="10" fillId="6" borderId="1">
      <alignment wrapText="1"/>
    </xf>
    <xf numFmtId="0" fontId="11" fillId="0" borderId="0"/>
  </cellStyleXfs>
  <cellXfs count="203">
    <xf numFmtId="0" fontId="0" fillId="0" borderId="0" xfId="0"/>
    <xf numFmtId="165" fontId="13" fillId="17" borderId="14" xfId="0" applyNumberFormat="1" applyFont="1" applyFill="1" applyBorder="1" applyAlignment="1">
      <alignment horizontal="center" vertical="center" wrapText="1"/>
    </xf>
    <xf numFmtId="0" fontId="13" fillId="0" borderId="0" xfId="0" applyFont="1" applyAlignment="1">
      <alignment horizontal="left" wrapText="1"/>
    </xf>
    <xf numFmtId="166" fontId="13" fillId="0" borderId="0" xfId="0" applyNumberFormat="1" applyFont="1" applyAlignment="1">
      <alignment horizontal="left" wrapText="1"/>
    </xf>
    <xf numFmtId="9" fontId="13" fillId="0" borderId="0" xfId="0" applyNumberFormat="1" applyFont="1" applyAlignment="1">
      <alignment horizontal="left" wrapText="1"/>
    </xf>
    <xf numFmtId="0" fontId="12" fillId="0" borderId="0" xfId="0" applyFont="1" applyAlignment="1">
      <alignment horizontal="left" wrapText="1"/>
    </xf>
    <xf numFmtId="0" fontId="12" fillId="0" borderId="0" xfId="0" applyFont="1" applyAlignment="1">
      <alignment horizontal="left"/>
    </xf>
    <xf numFmtId="166" fontId="12" fillId="0" borderId="0" xfId="0" applyNumberFormat="1" applyFont="1" applyAlignment="1">
      <alignment horizontal="left"/>
    </xf>
    <xf numFmtId="9" fontId="12" fillId="0" borderId="0" xfId="0" applyNumberFormat="1" applyFont="1" applyAlignment="1">
      <alignment horizontal="left"/>
    </xf>
    <xf numFmtId="3" fontId="12" fillId="0" borderId="0" xfId="0" applyNumberFormat="1" applyFont="1" applyAlignment="1">
      <alignment horizontal="left"/>
    </xf>
    <xf numFmtId="10" fontId="12" fillId="0" borderId="0" xfId="0" applyNumberFormat="1" applyFont="1" applyAlignment="1">
      <alignment horizontal="left"/>
    </xf>
    <xf numFmtId="0" fontId="12" fillId="0" borderId="0" xfId="0" applyFont="1" applyAlignment="1">
      <alignment wrapText="1"/>
    </xf>
    <xf numFmtId="0" fontId="12" fillId="0" borderId="0" xfId="0" applyFont="1" applyAlignment="1">
      <alignment vertical="top" wrapText="1"/>
    </xf>
    <xf numFmtId="0" fontId="12" fillId="0" borderId="0" xfId="0" applyFont="1"/>
    <xf numFmtId="165" fontId="12" fillId="0" borderId="0" xfId="0" applyNumberFormat="1" applyFont="1"/>
    <xf numFmtId="0" fontId="13" fillId="0" borderId="15" xfId="0" applyFont="1" applyBorder="1" applyAlignment="1">
      <alignment vertical="center" wrapText="1"/>
    </xf>
    <xf numFmtId="0" fontId="13" fillId="0" borderId="16" xfId="0" applyFont="1" applyBorder="1" applyAlignment="1">
      <alignment vertical="center" wrapText="1"/>
    </xf>
    <xf numFmtId="0" fontId="13" fillId="0" borderId="17" xfId="0" applyFont="1" applyBorder="1"/>
    <xf numFmtId="165" fontId="13" fillId="17" borderId="18" xfId="0" applyNumberFormat="1" applyFont="1" applyFill="1" applyBorder="1" applyAlignment="1">
      <alignment horizontal="left" wrapText="1"/>
    </xf>
    <xf numFmtId="0" fontId="12" fillId="0" borderId="17" xfId="0" applyFont="1" applyBorder="1" applyAlignment="1">
      <alignment horizontal="left"/>
    </xf>
    <xf numFmtId="165" fontId="12" fillId="0" borderId="18" xfId="0" applyNumberFormat="1" applyFont="1" applyBorder="1" applyAlignment="1">
      <alignment horizontal="left" wrapText="1"/>
    </xf>
    <xf numFmtId="0" fontId="12" fillId="0" borderId="19" xfId="0" applyFont="1" applyBorder="1" applyAlignment="1">
      <alignment horizontal="left"/>
    </xf>
    <xf numFmtId="0" fontId="12" fillId="0" borderId="20" xfId="0" applyFont="1" applyBorder="1" applyAlignment="1">
      <alignment horizontal="left" wrapText="1"/>
    </xf>
    <xf numFmtId="166" fontId="12" fillId="0" borderId="20" xfId="0" applyNumberFormat="1" applyFont="1" applyBorder="1" applyAlignment="1">
      <alignment horizontal="left"/>
    </xf>
    <xf numFmtId="0" fontId="12" fillId="0" borderId="20" xfId="0" applyFont="1" applyBorder="1" applyAlignment="1">
      <alignment horizontal="left"/>
    </xf>
    <xf numFmtId="165" fontId="12" fillId="0" borderId="21" xfId="0" applyNumberFormat="1" applyFont="1" applyBorder="1" applyAlignment="1">
      <alignment horizontal="left" wrapText="1"/>
    </xf>
    <xf numFmtId="0" fontId="13" fillId="0" borderId="16" xfId="0" applyFont="1" applyBorder="1" applyAlignment="1">
      <alignment horizontal="center" vertical="center" wrapText="1"/>
    </xf>
    <xf numFmtId="0" fontId="13" fillId="17" borderId="14" xfId="0" applyFont="1" applyFill="1" applyBorder="1" applyAlignment="1">
      <alignment horizontal="center" vertical="center" wrapText="1"/>
    </xf>
    <xf numFmtId="0" fontId="13" fillId="0" borderId="17" xfId="0" applyFont="1" applyBorder="1" applyAlignment="1">
      <alignment horizontal="left" wrapText="1"/>
    </xf>
    <xf numFmtId="0" fontId="13" fillId="17" borderId="18" xfId="0" applyFont="1" applyFill="1" applyBorder="1" applyAlignment="1">
      <alignment horizontal="left" wrapText="1"/>
    </xf>
    <xf numFmtId="0" fontId="12" fillId="0" borderId="18" xfId="0" applyFont="1" applyBorder="1" applyAlignment="1">
      <alignment horizontal="left" wrapText="1"/>
    </xf>
    <xf numFmtId="0" fontId="12" fillId="0" borderId="21" xfId="0" applyFont="1" applyBorder="1" applyAlignment="1">
      <alignment horizontal="left" wrapText="1"/>
    </xf>
    <xf numFmtId="9" fontId="13" fillId="0" borderId="15" xfId="0" applyNumberFormat="1" applyFont="1" applyBorder="1" applyAlignment="1">
      <alignment horizontal="center" vertical="center" wrapText="1"/>
    </xf>
    <xf numFmtId="9" fontId="13" fillId="0" borderId="16" xfId="0" applyNumberFormat="1" applyFont="1" applyBorder="1" applyAlignment="1">
      <alignment horizontal="center" vertical="center" wrapText="1"/>
    </xf>
    <xf numFmtId="9" fontId="13" fillId="17" borderId="14" xfId="0" applyNumberFormat="1" applyFont="1" applyFill="1" applyBorder="1" applyAlignment="1">
      <alignment horizontal="center" vertical="center" wrapText="1"/>
    </xf>
    <xf numFmtId="9" fontId="13" fillId="0" borderId="17" xfId="0" applyNumberFormat="1" applyFont="1" applyBorder="1" applyAlignment="1">
      <alignment horizontal="left" wrapText="1"/>
    </xf>
    <xf numFmtId="9" fontId="12" fillId="0" borderId="17" xfId="0" applyNumberFormat="1" applyFont="1" applyBorder="1" applyAlignment="1">
      <alignment horizontal="left"/>
    </xf>
    <xf numFmtId="9" fontId="12" fillId="0" borderId="19" xfId="0" applyNumberFormat="1" applyFont="1" applyBorder="1" applyAlignment="1">
      <alignment horizontal="left"/>
    </xf>
    <xf numFmtId="9" fontId="12" fillId="0" borderId="20" xfId="0" applyNumberFormat="1" applyFont="1" applyBorder="1" applyAlignment="1">
      <alignment horizontal="left"/>
    </xf>
    <xf numFmtId="3" fontId="12" fillId="0" borderId="20" xfId="0" applyNumberFormat="1" applyFont="1" applyBorder="1" applyAlignment="1">
      <alignment horizontal="left"/>
    </xf>
    <xf numFmtId="10" fontId="12" fillId="0" borderId="20" xfId="0" applyNumberFormat="1" applyFont="1" applyBorder="1" applyAlignment="1">
      <alignment horizontal="left"/>
    </xf>
    <xf numFmtId="0" fontId="12" fillId="0" borderId="0" xfId="0" applyFont="1" applyAlignment="1">
      <alignment vertical="center" wrapText="1"/>
    </xf>
    <xf numFmtId="0" fontId="20" fillId="10" borderId="0" xfId="0" applyFont="1" applyFill="1"/>
    <xf numFmtId="0" fontId="20" fillId="10" borderId="16" xfId="0" applyFont="1" applyFill="1" applyBorder="1"/>
    <xf numFmtId="0" fontId="20" fillId="0" borderId="0" xfId="0" applyFont="1"/>
    <xf numFmtId="0" fontId="20" fillId="10" borderId="7" xfId="0" applyFont="1" applyFill="1" applyBorder="1"/>
    <xf numFmtId="0" fontId="21" fillId="10" borderId="0" xfId="0" applyFont="1" applyFill="1"/>
    <xf numFmtId="0" fontId="22" fillId="10" borderId="0" xfId="0" applyFont="1" applyFill="1" applyAlignment="1">
      <alignment horizontal="left" vertical="center" wrapText="1"/>
    </xf>
    <xf numFmtId="0" fontId="22" fillId="10" borderId="0" xfId="0" applyFont="1" applyFill="1" applyAlignment="1">
      <alignment vertical="center" wrapText="1"/>
    </xf>
    <xf numFmtId="0" fontId="24" fillId="10" borderId="0" xfId="0" applyFont="1" applyFill="1"/>
    <xf numFmtId="0" fontId="21" fillId="0" borderId="0" xfId="0" applyFont="1"/>
    <xf numFmtId="49" fontId="16" fillId="10" borderId="0" xfId="0" applyNumberFormat="1" applyFont="1" applyFill="1" applyAlignment="1">
      <alignment horizontal="right"/>
    </xf>
    <xf numFmtId="0" fontId="14" fillId="11" borderId="0" xfId="0" applyFont="1" applyFill="1" applyAlignment="1">
      <alignment horizontal="center" vertical="center"/>
    </xf>
    <xf numFmtId="0" fontId="16" fillId="10" borderId="0" xfId="0" applyFont="1" applyFill="1" applyAlignment="1">
      <alignment horizontal="center" vertical="center"/>
    </xf>
    <xf numFmtId="0" fontId="16" fillId="10" borderId="0" xfId="0" applyFont="1" applyFill="1" applyAlignment="1">
      <alignment vertical="center"/>
    </xf>
    <xf numFmtId="0" fontId="16" fillId="10" borderId="7" xfId="0" applyFont="1" applyFill="1" applyBorder="1" applyAlignment="1">
      <alignment horizontal="center" vertical="center"/>
    </xf>
    <xf numFmtId="0" fontId="16" fillId="10" borderId="0" xfId="0" applyFont="1" applyFill="1"/>
    <xf numFmtId="0" fontId="28" fillId="8" borderId="0" xfId="0" applyFont="1" applyFill="1" applyAlignment="1">
      <alignment horizontal="left" vertical="center" indent="9"/>
    </xf>
    <xf numFmtId="0" fontId="29" fillId="8" borderId="0" xfId="0" applyFont="1" applyFill="1" applyAlignment="1">
      <alignment horizontal="left" vertical="center" indent="5"/>
    </xf>
    <xf numFmtId="0" fontId="29" fillId="8" borderId="0" xfId="0" applyFont="1" applyFill="1" applyAlignment="1">
      <alignment vertical="center"/>
    </xf>
    <xf numFmtId="0" fontId="20" fillId="8" borderId="0" xfId="0" applyFont="1" applyFill="1"/>
    <xf numFmtId="0" fontId="21" fillId="10" borderId="0" xfId="0" applyFont="1" applyFill="1" applyAlignment="1">
      <alignment horizontal="left" vertical="center" wrapText="1" indent="1"/>
    </xf>
    <xf numFmtId="0" fontId="33" fillId="9" borderId="0" xfId="0" applyFont="1" applyFill="1" applyAlignment="1">
      <alignment horizontal="center" vertical="center"/>
    </xf>
    <xf numFmtId="0" fontId="34" fillId="11" borderId="0" xfId="0" applyFont="1" applyFill="1" applyAlignment="1">
      <alignment horizontal="left" vertical="center" wrapText="1" indent="1"/>
    </xf>
    <xf numFmtId="0" fontId="35" fillId="10" borderId="0" xfId="0" applyFont="1" applyFill="1" applyAlignment="1">
      <alignment vertical="top"/>
    </xf>
    <xf numFmtId="0" fontId="31" fillId="18" borderId="0" xfId="0" applyFont="1" applyFill="1" applyAlignment="1">
      <alignment horizontal="left" vertical="center" wrapText="1"/>
    </xf>
    <xf numFmtId="0" fontId="35" fillId="18" borderId="0" xfId="0" applyFont="1" applyFill="1" applyAlignment="1">
      <alignment horizontal="center" vertical="center" wrapText="1"/>
    </xf>
    <xf numFmtId="0" fontId="35" fillId="18" borderId="0" xfId="0" applyFont="1" applyFill="1" applyAlignment="1">
      <alignment horizontal="left" vertical="top" wrapText="1" indent="1"/>
    </xf>
    <xf numFmtId="0" fontId="35" fillId="10" borderId="0" xfId="0" applyFont="1" applyFill="1" applyAlignment="1">
      <alignment vertical="top" wrapText="1"/>
    </xf>
    <xf numFmtId="0" fontId="35" fillId="10" borderId="0" xfId="0" applyFont="1" applyFill="1" applyAlignment="1">
      <alignment wrapText="1"/>
    </xf>
    <xf numFmtId="0" fontId="36" fillId="15" borderId="2" xfId="0" applyFont="1" applyFill="1" applyBorder="1" applyAlignment="1">
      <alignment horizontal="center" vertical="center"/>
    </xf>
    <xf numFmtId="0" fontId="20" fillId="10" borderId="0" xfId="0" applyFont="1" applyFill="1" applyAlignment="1">
      <alignment horizontal="center" vertical="center"/>
    </xf>
    <xf numFmtId="0" fontId="18" fillId="12" borderId="3" xfId="0" applyFont="1" applyFill="1" applyBorder="1" applyAlignment="1">
      <alignment horizontal="center" vertical="center" wrapText="1"/>
    </xf>
    <xf numFmtId="0" fontId="35" fillId="10" borderId="0" xfId="0" applyFont="1" applyFill="1"/>
    <xf numFmtId="164" fontId="37" fillId="7" borderId="3" xfId="1" applyFont="1" applyFill="1" applyBorder="1" applyAlignment="1" applyProtection="1">
      <alignment horizontal="left" vertical="center" wrapText="1"/>
    </xf>
    <xf numFmtId="0" fontId="20" fillId="0" borderId="3" xfId="1" applyNumberFormat="1" applyFont="1" applyBorder="1" applyAlignment="1" applyProtection="1">
      <alignment horizontal="center" vertical="center"/>
    </xf>
    <xf numFmtId="165" fontId="20" fillId="0" borderId="3" xfId="1" applyNumberFormat="1" applyFont="1" applyBorder="1" applyAlignment="1" applyProtection="1">
      <alignment horizontal="center" vertical="center"/>
    </xf>
    <xf numFmtId="0" fontId="20" fillId="10" borderId="0" xfId="0" applyFont="1" applyFill="1" applyAlignment="1">
      <alignment vertical="center"/>
    </xf>
    <xf numFmtId="165" fontId="20" fillId="10" borderId="3" xfId="0" applyNumberFormat="1" applyFont="1" applyFill="1" applyBorder="1" applyAlignment="1">
      <alignment horizontal="center" vertical="center"/>
    </xf>
    <xf numFmtId="164" fontId="37" fillId="0" borderId="3" xfId="1" applyFont="1" applyBorder="1" applyAlignment="1" applyProtection="1">
      <alignment horizontal="left" vertical="center" wrapText="1"/>
    </xf>
    <xf numFmtId="0" fontId="22" fillId="10" borderId="0" xfId="0" applyFont="1" applyFill="1" applyAlignment="1">
      <alignment wrapText="1"/>
    </xf>
    <xf numFmtId="0" fontId="21" fillId="10" borderId="0" xfId="0" applyFont="1" applyFill="1" applyAlignment="1">
      <alignment vertical="center" wrapText="1"/>
    </xf>
    <xf numFmtId="0" fontId="21" fillId="10" borderId="0" xfId="1" applyNumberFormat="1" applyFont="1" applyFill="1" applyBorder="1" applyAlignment="1" applyProtection="1">
      <alignment vertical="center"/>
    </xf>
    <xf numFmtId="0" fontId="21" fillId="10" borderId="0" xfId="0" applyFont="1" applyFill="1" applyAlignment="1">
      <alignment horizontal="left" vertical="center" wrapText="1"/>
    </xf>
    <xf numFmtId="0" fontId="35" fillId="10" borderId="0" xfId="0" applyFont="1" applyFill="1" applyAlignment="1">
      <alignment horizontal="left" vertical="center" wrapText="1" indent="1"/>
    </xf>
    <xf numFmtId="0" fontId="20" fillId="10" borderId="0" xfId="0" applyFont="1" applyFill="1" applyAlignment="1">
      <alignment wrapText="1"/>
    </xf>
    <xf numFmtId="0" fontId="34" fillId="11" borderId="0" xfId="0" applyFont="1" applyFill="1" applyAlignment="1">
      <alignment horizontal="left" vertical="center" indent="1"/>
    </xf>
    <xf numFmtId="0" fontId="35" fillId="0" borderId="0" xfId="0" applyFont="1" applyAlignment="1">
      <alignment vertical="top" wrapText="1"/>
    </xf>
    <xf numFmtId="0" fontId="20" fillId="10" borderId="0" xfId="0" applyFont="1" applyFill="1" applyAlignment="1">
      <alignment horizontal="left" vertical="top" wrapText="1"/>
    </xf>
    <xf numFmtId="0" fontId="35" fillId="10" borderId="0" xfId="0" applyFont="1" applyFill="1" applyAlignment="1">
      <alignment vertical="center" wrapText="1"/>
    </xf>
    <xf numFmtId="0" fontId="20" fillId="0" borderId="0" xfId="0" applyFont="1" applyAlignment="1">
      <alignment vertical="top" wrapText="1"/>
    </xf>
    <xf numFmtId="0" fontId="14" fillId="16" borderId="9" xfId="0" applyFont="1" applyFill="1" applyBorder="1" applyAlignment="1">
      <alignment horizontal="center" vertical="center" wrapText="1"/>
    </xf>
    <xf numFmtId="0" fontId="14" fillId="16" borderId="10" xfId="0" applyFont="1" applyFill="1" applyBorder="1" applyAlignment="1">
      <alignment vertical="top" wrapText="1"/>
    </xf>
    <xf numFmtId="164" fontId="40" fillId="0" borderId="0" xfId="1" applyFont="1" applyBorder="1" applyAlignment="1" applyProtection="1">
      <alignment horizontal="left" vertical="center" wrapText="1"/>
    </xf>
    <xf numFmtId="165" fontId="20" fillId="0" borderId="0" xfId="0" applyNumberFormat="1" applyFont="1" applyAlignment="1">
      <alignment horizontal="center" vertical="center" wrapText="1"/>
    </xf>
    <xf numFmtId="2" fontId="35" fillId="0" borderId="3" xfId="0" applyNumberFormat="1" applyFont="1" applyBorder="1" applyAlignment="1">
      <alignment horizontal="center" vertical="center" wrapText="1"/>
    </xf>
    <xf numFmtId="2" fontId="35" fillId="10" borderId="0" xfId="0" applyNumberFormat="1" applyFont="1" applyFill="1" applyAlignment="1">
      <alignment vertical="top" wrapText="1"/>
    </xf>
    <xf numFmtId="0" fontId="27" fillId="10" borderId="0" xfId="0" applyFont="1" applyFill="1"/>
    <xf numFmtId="0" fontId="20" fillId="10" borderId="0" xfId="0" applyFont="1" applyFill="1" applyAlignment="1">
      <alignment horizontal="right"/>
    </xf>
    <xf numFmtId="0" fontId="35" fillId="10" borderId="0" xfId="0" applyFont="1" applyFill="1" applyAlignment="1">
      <alignment horizontal="right" vertical="top"/>
    </xf>
    <xf numFmtId="164" fontId="23" fillId="0" borderId="0" xfId="1" applyFont="1" applyBorder="1" applyAlignment="1" applyProtection="1">
      <alignment horizontal="left" vertical="center" wrapText="1" indent="1"/>
    </xf>
    <xf numFmtId="0" fontId="20" fillId="15" borderId="0" xfId="0" applyFont="1" applyFill="1" applyAlignment="1">
      <alignment horizontal="center" vertical="center" wrapText="1"/>
    </xf>
    <xf numFmtId="0" fontId="35" fillId="10" borderId="0" xfId="0" applyFont="1" applyFill="1" applyAlignment="1">
      <alignment horizontal="right" vertical="top" wrapText="1"/>
    </xf>
    <xf numFmtId="0" fontId="20" fillId="10" borderId="0" xfId="0" applyFont="1" applyFill="1" applyAlignment="1">
      <alignment horizontal="right" vertical="top" wrapText="1"/>
    </xf>
    <xf numFmtId="0" fontId="21" fillId="10" borderId="0" xfId="0" applyFont="1" applyFill="1" applyAlignment="1">
      <alignment horizontal="left" vertical="center" wrapText="1" indent="15"/>
    </xf>
    <xf numFmtId="0" fontId="21" fillId="10" borderId="0" xfId="0" applyFont="1" applyFill="1" applyAlignment="1">
      <alignment horizontal="right"/>
    </xf>
    <xf numFmtId="164" fontId="23" fillId="10" borderId="0" xfId="1" applyFont="1" applyFill="1" applyBorder="1" applyAlignment="1" applyProtection="1">
      <alignment horizontal="left" vertical="center" wrapText="1"/>
    </xf>
    <xf numFmtId="164" fontId="41" fillId="10" borderId="0" xfId="1" applyFont="1" applyFill="1" applyBorder="1" applyAlignment="1" applyProtection="1">
      <alignment horizontal="left" vertical="center" wrapText="1"/>
    </xf>
    <xf numFmtId="164" fontId="42" fillId="10" borderId="0" xfId="1" applyFont="1" applyFill="1" applyBorder="1" applyAlignment="1" applyProtection="1">
      <alignment horizontal="left" vertical="center" wrapText="1"/>
    </xf>
    <xf numFmtId="0" fontId="35" fillId="13" borderId="0" xfId="0" applyFont="1" applyFill="1" applyAlignment="1">
      <alignment wrapText="1"/>
    </xf>
    <xf numFmtId="0" fontId="33" fillId="14" borderId="0" xfId="0" applyFont="1" applyFill="1" applyAlignment="1">
      <alignment horizontal="center" vertical="center"/>
    </xf>
    <xf numFmtId="0" fontId="35" fillId="18" borderId="0" xfId="0" applyFont="1" applyFill="1" applyAlignment="1">
      <alignment horizontal="center" vertical="center"/>
    </xf>
    <xf numFmtId="0" fontId="35" fillId="18" borderId="0" xfId="0" applyFont="1" applyFill="1"/>
    <xf numFmtId="0" fontId="20" fillId="15" borderId="2" xfId="0" applyFont="1" applyFill="1" applyBorder="1" applyAlignment="1">
      <alignment horizontal="center" vertical="center" wrapText="1"/>
    </xf>
    <xf numFmtId="0" fontId="21" fillId="10" borderId="0" xfId="0" applyFont="1" applyFill="1" applyAlignment="1">
      <alignment horizontal="left" vertical="top" wrapText="1"/>
    </xf>
    <xf numFmtId="0" fontId="20" fillId="15" borderId="0" xfId="0" applyFont="1" applyFill="1"/>
    <xf numFmtId="0" fontId="21" fillId="15" borderId="0" xfId="0" applyFont="1" applyFill="1"/>
    <xf numFmtId="0" fontId="20" fillId="15" borderId="0" xfId="0" applyFont="1" applyFill="1" applyAlignment="1">
      <alignment horizontal="right"/>
    </xf>
    <xf numFmtId="0" fontId="26" fillId="10" borderId="0" xfId="0" applyFont="1" applyFill="1"/>
    <xf numFmtId="0" fontId="26" fillId="10" borderId="0" xfId="0" applyFont="1" applyFill="1" applyAlignment="1">
      <alignment vertical="top"/>
    </xf>
    <xf numFmtId="0" fontId="35" fillId="0" borderId="0" xfId="0" applyFont="1" applyAlignment="1">
      <alignment vertical="top"/>
    </xf>
    <xf numFmtId="0" fontId="20" fillId="0" borderId="0" xfId="0" applyFont="1" applyAlignment="1">
      <alignment horizontal="right"/>
    </xf>
    <xf numFmtId="0" fontId="17" fillId="0" borderId="13" xfId="0" applyFont="1" applyBorder="1" applyAlignment="1">
      <alignment horizontal="left" vertical="center" readingOrder="1"/>
    </xf>
    <xf numFmtId="0" fontId="17" fillId="0" borderId="10" xfId="0" applyFont="1" applyBorder="1"/>
    <xf numFmtId="164" fontId="43" fillId="7" borderId="3" xfId="1" applyFont="1" applyFill="1" applyBorder="1" applyAlignment="1" applyProtection="1">
      <alignment horizontal="left" vertical="center" wrapText="1"/>
    </xf>
    <xf numFmtId="1" fontId="25" fillId="0" borderId="3" xfId="1" applyNumberFormat="1" applyFont="1" applyBorder="1" applyAlignment="1">
      <alignment vertical="center" wrapText="1"/>
    </xf>
    <xf numFmtId="1" fontId="25" fillId="0" borderId="13" xfId="1" applyNumberFormat="1" applyFont="1" applyBorder="1" applyAlignment="1">
      <alignment vertical="center" wrapText="1"/>
    </xf>
    <xf numFmtId="1" fontId="25" fillId="0" borderId="4" xfId="1" applyNumberFormat="1" applyFont="1" applyBorder="1" applyAlignment="1">
      <alignment vertical="center" wrapText="1"/>
    </xf>
    <xf numFmtId="0" fontId="12" fillId="0" borderId="0" xfId="0" applyFont="1" applyAlignment="1">
      <alignment horizontal="center" vertical="center" wrapText="1"/>
    </xf>
    <xf numFmtId="0" fontId="13" fillId="0" borderId="0" xfId="0" applyFont="1"/>
    <xf numFmtId="1" fontId="12" fillId="0" borderId="0" xfId="0" applyNumberFormat="1" applyFont="1" applyAlignment="1">
      <alignment horizontal="left"/>
    </xf>
    <xf numFmtId="1" fontId="12" fillId="0" borderId="20" xfId="0" applyNumberFormat="1" applyFont="1" applyBorder="1" applyAlignment="1">
      <alignment horizontal="left"/>
    </xf>
    <xf numFmtId="0" fontId="14" fillId="16" borderId="6" xfId="0" applyFont="1" applyFill="1" applyBorder="1" applyAlignment="1">
      <alignment horizontal="center" vertical="center" wrapText="1"/>
    </xf>
    <xf numFmtId="2" fontId="20" fillId="0" borderId="0" xfId="0" applyNumberFormat="1" applyFont="1" applyAlignment="1">
      <alignment horizontal="center" vertical="center"/>
    </xf>
    <xf numFmtId="0" fontId="20" fillId="15" borderId="0" xfId="0" applyFont="1" applyFill="1" applyAlignment="1">
      <alignment horizontal="center" vertical="center"/>
    </xf>
    <xf numFmtId="164" fontId="23" fillId="0" borderId="0" xfId="1" applyFont="1" applyBorder="1" applyAlignment="1" applyProtection="1">
      <alignment horizontal="left" vertical="top" wrapText="1"/>
    </xf>
    <xf numFmtId="164" fontId="40" fillId="0" borderId="0" xfId="1" applyFont="1" applyBorder="1" applyAlignment="1" applyProtection="1">
      <alignment horizontal="left" vertical="top" wrapText="1"/>
    </xf>
    <xf numFmtId="164" fontId="23" fillId="10" borderId="0" xfId="1" applyFont="1" applyFill="1" applyBorder="1" applyAlignment="1" applyProtection="1">
      <alignment horizontal="left" vertical="top" wrapText="1"/>
    </xf>
    <xf numFmtId="164" fontId="42" fillId="10" borderId="0" xfId="1" applyFont="1" applyFill="1" applyBorder="1" applyAlignment="1" applyProtection="1">
      <alignment horizontal="left" vertical="top" wrapText="1"/>
    </xf>
    <xf numFmtId="0" fontId="21" fillId="0" borderId="0" xfId="0" applyFont="1" applyAlignment="1">
      <alignment horizontal="left" vertical="top" wrapText="1"/>
    </xf>
    <xf numFmtId="165" fontId="45" fillId="0" borderId="0" xfId="0" applyNumberFormat="1" applyFont="1" applyAlignment="1">
      <alignment horizontal="center" vertical="center" wrapText="1"/>
    </xf>
    <xf numFmtId="0" fontId="35" fillId="10" borderId="0" xfId="0" applyFont="1" applyFill="1" applyAlignment="1">
      <alignment horizontal="right" vertical="center" wrapText="1"/>
    </xf>
    <xf numFmtId="0" fontId="20" fillId="24" borderId="3" xfId="0" applyFont="1" applyFill="1" applyBorder="1" applyAlignment="1">
      <alignment horizontal="left" vertical="center"/>
    </xf>
    <xf numFmtId="0" fontId="20" fillId="24" borderId="3" xfId="0" applyFont="1" applyFill="1" applyBorder="1" applyAlignment="1">
      <alignment horizontal="left"/>
    </xf>
    <xf numFmtId="0" fontId="20" fillId="10" borderId="3" xfId="0" applyFont="1" applyFill="1" applyBorder="1" applyAlignment="1">
      <alignment horizontal="center" vertical="center" wrapText="1"/>
    </xf>
    <xf numFmtId="0" fontId="20" fillId="21" borderId="3" xfId="0" applyFont="1" applyFill="1" applyBorder="1" applyAlignment="1">
      <alignment horizontal="center" vertical="center"/>
    </xf>
    <xf numFmtId="0" fontId="20" fillId="20" borderId="3" xfId="0" applyFont="1" applyFill="1" applyBorder="1" applyAlignment="1">
      <alignment horizontal="center" vertical="center"/>
    </xf>
    <xf numFmtId="0" fontId="20" fillId="22" borderId="3" xfId="0" applyFont="1" applyFill="1" applyBorder="1" applyAlignment="1">
      <alignment horizontal="center" vertical="center"/>
    </xf>
    <xf numFmtId="0" fontId="20" fillId="23" borderId="3" xfId="0" applyFont="1" applyFill="1" applyBorder="1" applyAlignment="1">
      <alignment horizontal="center" vertical="center"/>
    </xf>
    <xf numFmtId="0" fontId="3" fillId="10" borderId="16" xfId="0" applyFont="1" applyFill="1" applyBorder="1"/>
    <xf numFmtId="0" fontId="3" fillId="10" borderId="0" xfId="0" applyFont="1" applyFill="1" applyAlignment="1">
      <alignment horizontal="left" vertical="top" wrapText="1"/>
    </xf>
    <xf numFmtId="0" fontId="3" fillId="10" borderId="0" xfId="0" applyFont="1" applyFill="1"/>
    <xf numFmtId="0" fontId="3" fillId="10" borderId="0" xfId="0" applyFont="1" applyFill="1" applyAlignment="1">
      <alignment horizontal="left" vertical="center" wrapText="1"/>
    </xf>
    <xf numFmtId="0" fontId="3" fillId="10" borderId="0" xfId="0" applyFont="1" applyFill="1" applyAlignment="1">
      <alignment vertical="top"/>
    </xf>
    <xf numFmtId="0" fontId="3" fillId="10" borderId="0" xfId="0" applyFont="1" applyFill="1" applyAlignment="1">
      <alignment vertical="center"/>
    </xf>
    <xf numFmtId="0" fontId="3" fillId="10" borderId="7" xfId="0" applyFont="1" applyFill="1" applyBorder="1" applyAlignment="1">
      <alignment vertical="top"/>
    </xf>
    <xf numFmtId="0" fontId="3" fillId="10" borderId="7" xfId="0" applyFont="1" applyFill="1" applyBorder="1" applyAlignment="1">
      <alignment horizontal="left" vertical="center" wrapText="1"/>
    </xf>
    <xf numFmtId="0" fontId="3" fillId="10" borderId="0" xfId="0" applyFont="1" applyFill="1" applyAlignment="1">
      <alignment vertical="center" wrapText="1"/>
    </xf>
    <xf numFmtId="0" fontId="3" fillId="10" borderId="7" xfId="0" applyFont="1" applyFill="1" applyBorder="1" applyAlignment="1">
      <alignment horizontal="left" vertical="top" wrapText="1"/>
    </xf>
    <xf numFmtId="14" fontId="3" fillId="10" borderId="0" xfId="0" applyNumberFormat="1" applyFont="1" applyFill="1" applyAlignment="1">
      <alignment horizontal="left" vertical="top"/>
    </xf>
    <xf numFmtId="0" fontId="2" fillId="10" borderId="0" xfId="0" applyFont="1" applyFill="1"/>
    <xf numFmtId="0" fontId="20" fillId="23" borderId="3" xfId="9" applyFont="1" applyFill="1" applyBorder="1"/>
    <xf numFmtId="0" fontId="20" fillId="0" borderId="3" xfId="9" applyFont="1" applyBorder="1"/>
    <xf numFmtId="0" fontId="20" fillId="22" borderId="3" xfId="9" applyFont="1" applyFill="1" applyBorder="1"/>
    <xf numFmtId="0" fontId="20" fillId="20" borderId="3" xfId="9" applyFont="1" applyFill="1" applyBorder="1"/>
    <xf numFmtId="0" fontId="20" fillId="21" borderId="3" xfId="9" applyFont="1" applyFill="1" applyBorder="1"/>
    <xf numFmtId="0" fontId="20" fillId="0" borderId="3" xfId="9" quotePrefix="1" applyFont="1" applyBorder="1"/>
    <xf numFmtId="0" fontId="14" fillId="11" borderId="11" xfId="0" applyFont="1" applyFill="1" applyBorder="1" applyAlignment="1">
      <alignment horizontal="center" vertical="center"/>
    </xf>
    <xf numFmtId="0" fontId="14" fillId="11" borderId="22" xfId="0" applyFont="1" applyFill="1" applyBorder="1" applyAlignment="1">
      <alignment horizontal="center" vertical="center"/>
    </xf>
    <xf numFmtId="0" fontId="14" fillId="11" borderId="12" xfId="0" applyFont="1" applyFill="1" applyBorder="1" applyAlignment="1">
      <alignment horizontal="center" vertical="center"/>
    </xf>
    <xf numFmtId="0" fontId="3" fillId="10" borderId="0" xfId="0" applyFont="1" applyFill="1" applyAlignment="1">
      <alignment horizontal="left" vertical="center" wrapText="1"/>
    </xf>
    <xf numFmtId="0" fontId="25" fillId="10" borderId="0" xfId="0" applyFont="1" applyFill="1" applyAlignment="1">
      <alignment horizontal="left" vertical="center" wrapText="1"/>
    </xf>
    <xf numFmtId="0" fontId="15" fillId="10" borderId="0" xfId="0" applyFont="1" applyFill="1" applyAlignment="1">
      <alignment horizontal="left" vertical="center" wrapText="1"/>
    </xf>
    <xf numFmtId="0" fontId="3" fillId="10" borderId="0" xfId="0" applyFont="1" applyFill="1" applyAlignment="1">
      <alignment horizontal="left" vertical="top" wrapText="1"/>
    </xf>
    <xf numFmtId="0" fontId="44" fillId="19" borderId="0" xfId="0" applyFont="1" applyFill="1" applyAlignment="1">
      <alignment horizontal="left" vertical="top" wrapText="1"/>
    </xf>
    <xf numFmtId="0" fontId="26" fillId="10" borderId="0" xfId="0" applyFont="1" applyFill="1" applyAlignment="1">
      <alignment horizontal="left" vertical="center" wrapText="1"/>
    </xf>
    <xf numFmtId="0" fontId="25" fillId="25" borderId="4" xfId="0" applyFont="1" applyFill="1" applyBorder="1" applyAlignment="1">
      <alignment horizontal="center" vertical="center" textRotation="90"/>
    </xf>
    <xf numFmtId="0" fontId="25" fillId="25" borderId="23" xfId="0" applyFont="1" applyFill="1" applyBorder="1" applyAlignment="1">
      <alignment horizontal="center" vertical="center" textRotation="90"/>
    </xf>
    <xf numFmtId="0" fontId="25" fillId="25" borderId="13" xfId="0" applyFont="1" applyFill="1" applyBorder="1" applyAlignment="1">
      <alignment horizontal="center" vertical="center" textRotation="90"/>
    </xf>
    <xf numFmtId="0" fontId="25" fillId="25" borderId="3" xfId="0" applyFont="1" applyFill="1" applyBorder="1" applyAlignment="1">
      <alignment horizontal="center"/>
    </xf>
    <xf numFmtId="0" fontId="44" fillId="19" borderId="0" xfId="0" applyFont="1" applyFill="1" applyAlignment="1">
      <alignment horizontal="left" vertical="center" wrapText="1"/>
    </xf>
    <xf numFmtId="0" fontId="21" fillId="0" borderId="0" xfId="0" applyFont="1" applyAlignment="1">
      <alignment horizontal="left" vertical="top" wrapText="1"/>
    </xf>
    <xf numFmtId="0" fontId="35" fillId="18" borderId="0" xfId="0" applyFont="1" applyFill="1" applyAlignment="1">
      <alignment horizontal="left" vertical="center" wrapText="1"/>
    </xf>
    <xf numFmtId="0" fontId="20" fillId="8" borderId="0" xfId="0" applyFont="1" applyFill="1" applyAlignment="1">
      <alignment horizontal="left" vertical="center" wrapText="1"/>
    </xf>
    <xf numFmtId="0" fontId="20" fillId="8" borderId="0" xfId="0" applyFont="1" applyFill="1"/>
    <xf numFmtId="0" fontId="35" fillId="18" borderId="0" xfId="0" applyFont="1" applyFill="1" applyAlignment="1">
      <alignment vertical="center" wrapText="1"/>
    </xf>
    <xf numFmtId="0" fontId="20" fillId="10" borderId="0" xfId="0" applyFont="1" applyFill="1" applyAlignment="1">
      <alignment horizontal="left" vertical="top" wrapText="1"/>
    </xf>
    <xf numFmtId="0" fontId="20" fillId="0" borderId="0" xfId="0" applyFont="1"/>
    <xf numFmtId="0" fontId="21" fillId="10" borderId="0" xfId="0" applyFont="1" applyFill="1" applyAlignment="1">
      <alignment horizontal="left" vertical="center" wrapText="1"/>
    </xf>
    <xf numFmtId="0" fontId="21" fillId="8" borderId="0" xfId="0" applyFont="1" applyFill="1" applyAlignment="1">
      <alignment horizontal="left" vertical="center" wrapText="1"/>
    </xf>
    <xf numFmtId="0" fontId="20" fillId="15" borderId="11" xfId="0" applyFont="1" applyFill="1" applyBorder="1" applyAlignment="1">
      <alignment horizontal="center" vertical="center" wrapText="1"/>
    </xf>
    <xf numFmtId="0" fontId="20" fillId="15" borderId="12" xfId="0" applyFont="1" applyFill="1" applyBorder="1" applyAlignment="1">
      <alignment horizontal="center" vertical="center" wrapText="1"/>
    </xf>
    <xf numFmtId="0" fontId="35" fillId="18" borderId="0" xfId="0" applyFont="1" applyFill="1" applyAlignment="1">
      <alignment horizontal="left" vertical="top" wrapText="1"/>
    </xf>
    <xf numFmtId="0" fontId="18" fillId="12" borderId="5" xfId="0" applyFont="1" applyFill="1" applyBorder="1" applyAlignment="1">
      <alignment horizontal="center" vertical="center" wrapText="1"/>
    </xf>
    <xf numFmtId="0" fontId="39" fillId="16" borderId="7" xfId="0" applyFont="1" applyFill="1" applyBorder="1" applyAlignment="1">
      <alignment horizontal="center" wrapText="1"/>
    </xf>
    <xf numFmtId="0" fontId="39" fillId="16" borderId="8" xfId="0" applyFont="1" applyFill="1" applyBorder="1" applyAlignment="1">
      <alignment horizontal="center" wrapText="1"/>
    </xf>
    <xf numFmtId="0" fontId="46" fillId="18" borderId="0" xfId="0" applyFont="1" applyFill="1" applyAlignment="1">
      <alignment horizontal="left" vertical="center" wrapText="1"/>
    </xf>
    <xf numFmtId="0" fontId="21" fillId="10" borderId="0" xfId="0" applyFont="1" applyFill="1" applyAlignment="1">
      <alignment horizontal="left" vertical="top" wrapText="1"/>
    </xf>
    <xf numFmtId="0" fontId="35" fillId="0" borderId="0" xfId="0" applyFont="1" applyAlignment="1">
      <alignment horizontal="center" vertical="center" wrapText="1"/>
    </xf>
    <xf numFmtId="0" fontId="20" fillId="0" borderId="0" xfId="0" applyFont="1" applyAlignment="1">
      <alignment horizontal="left" vertical="top" wrapText="1"/>
    </xf>
    <xf numFmtId="0" fontId="13" fillId="0" borderId="16" xfId="0" applyFont="1" applyBorder="1" applyAlignment="1">
      <alignment horizontal="center" vertical="center" wrapText="1"/>
    </xf>
    <xf numFmtId="0" fontId="13" fillId="0" borderId="15" xfId="0" applyFont="1" applyBorder="1" applyAlignment="1">
      <alignment horizontal="center" vertical="center" wrapText="1"/>
    </xf>
    <xf numFmtId="9" fontId="13" fillId="0" borderId="16" xfId="0" applyNumberFormat="1" applyFont="1" applyBorder="1" applyAlignment="1">
      <alignment horizontal="center" vertical="center" wrapText="1"/>
    </xf>
  </cellXfs>
  <cellStyles count="10">
    <cellStyle name="1Green" xfId="2" xr:uid="{00000000-0005-0000-0000-000006000000}"/>
    <cellStyle name="1Orange" xfId="3" xr:uid="{00000000-0005-0000-0000-000007000000}"/>
    <cellStyle name="1Red" xfId="4" xr:uid="{00000000-0005-0000-0000-000008000000}"/>
    <cellStyle name="1White" xfId="5" xr:uid="{00000000-0005-0000-0000-000009000000}"/>
    <cellStyle name="1Yellow" xfId="6" xr:uid="{00000000-0005-0000-0000-00000A000000}"/>
    <cellStyle name="Currency" xfId="1" builtinId="4"/>
    <cellStyle name="Hyperlink 1" xfId="7" xr:uid="{00000000-0005-0000-0000-00000B000000}"/>
    <cellStyle name="Normal" xfId="0" builtinId="0"/>
    <cellStyle name="Normal 2" xfId="9" xr:uid="{F794F7A5-7262-41BF-AA9F-056BA7132E71}"/>
    <cellStyle name="Style 1" xfId="8" xr:uid="{00000000-0005-0000-0000-00000C000000}"/>
  </cellStyles>
  <dxfs count="79">
    <dxf>
      <fill>
        <patternFill>
          <bgColor theme="6" tint="0.39994506668294322"/>
        </patternFill>
      </fill>
    </dxf>
    <dxf>
      <font>
        <color theme="0"/>
      </font>
      <fill>
        <patternFill>
          <bgColor rgb="FFFF4571"/>
        </patternFill>
      </fill>
    </dxf>
    <dxf>
      <font>
        <color theme="0"/>
      </font>
      <fill>
        <patternFill>
          <bgColor rgb="FFFF8000"/>
        </patternFill>
      </fill>
    </dxf>
    <dxf>
      <font>
        <color auto="1"/>
      </font>
      <fill>
        <patternFill>
          <bgColor rgb="FFFFFF66"/>
        </patternFill>
      </fill>
    </dxf>
    <dxf>
      <fill>
        <patternFill>
          <bgColor rgb="FFB5EE00"/>
        </patternFill>
      </fill>
    </dxf>
    <dxf>
      <fill>
        <patternFill>
          <bgColor rgb="FFFF4571"/>
        </patternFill>
      </fill>
    </dxf>
    <dxf>
      <fill>
        <patternFill>
          <bgColor rgb="FFFF8000"/>
        </patternFill>
      </fill>
    </dxf>
    <dxf>
      <fill>
        <patternFill>
          <bgColor rgb="FFFFFF66"/>
        </patternFill>
      </fill>
    </dxf>
    <dxf>
      <fill>
        <patternFill>
          <bgColor rgb="FFB5EE00"/>
        </patternFill>
      </fill>
    </dxf>
    <dxf>
      <fill>
        <patternFill>
          <bgColor rgb="FFFF4571"/>
        </patternFill>
      </fill>
    </dxf>
    <dxf>
      <fill>
        <patternFill>
          <bgColor rgb="FFFF8000"/>
        </patternFill>
      </fill>
    </dxf>
    <dxf>
      <fill>
        <patternFill>
          <bgColor rgb="FF09FBD3"/>
        </patternFill>
      </fill>
    </dxf>
    <dxf>
      <fill>
        <patternFill>
          <bgColor rgb="FFD4FF47"/>
        </patternFill>
      </fill>
    </dxf>
    <dxf>
      <fill>
        <patternFill>
          <bgColor rgb="FFFF4571"/>
        </patternFill>
      </fill>
    </dxf>
    <dxf>
      <fill>
        <patternFill>
          <bgColor rgb="FFFF8000"/>
        </patternFill>
      </fill>
    </dxf>
    <dxf>
      <fill>
        <patternFill>
          <bgColor rgb="FFFFFF66"/>
        </patternFill>
      </fill>
    </dxf>
    <dxf>
      <fill>
        <patternFill>
          <bgColor rgb="FFB5EE00"/>
        </patternFill>
      </fill>
    </dxf>
    <dxf>
      <font>
        <color auto="1"/>
      </font>
      <fill>
        <patternFill>
          <bgColor rgb="FFB5EE00"/>
        </patternFill>
      </fill>
    </dxf>
    <dxf>
      <font>
        <color auto="1"/>
      </font>
      <fill>
        <patternFill>
          <bgColor rgb="FFFFFF66"/>
        </patternFill>
      </fill>
    </dxf>
    <dxf>
      <font>
        <color auto="1"/>
      </font>
      <fill>
        <patternFill>
          <bgColor rgb="FFFF8000"/>
        </patternFill>
      </fill>
    </dxf>
    <dxf>
      <font>
        <color auto="1"/>
      </font>
      <fill>
        <patternFill>
          <bgColor rgb="FFFF4571"/>
        </patternFill>
      </fill>
    </dxf>
    <dxf>
      <font>
        <color auto="1"/>
      </font>
      <fill>
        <patternFill>
          <bgColor rgb="FFB5EE00"/>
        </patternFill>
      </fill>
    </dxf>
    <dxf>
      <font>
        <color auto="1"/>
      </font>
      <fill>
        <patternFill>
          <bgColor rgb="FFFFFF66"/>
        </patternFill>
      </fill>
    </dxf>
    <dxf>
      <font>
        <color auto="1"/>
      </font>
      <fill>
        <patternFill>
          <bgColor rgb="FFFF8000"/>
        </patternFill>
      </fill>
    </dxf>
    <dxf>
      <font>
        <color auto="1"/>
      </font>
      <fill>
        <patternFill>
          <bgColor rgb="FFFF4571"/>
        </patternFill>
      </fill>
    </dxf>
    <dxf>
      <font>
        <color auto="1"/>
      </font>
      <fill>
        <patternFill>
          <bgColor rgb="FFFF4571"/>
        </patternFill>
      </fill>
    </dxf>
    <dxf>
      <font>
        <color auto="1"/>
      </font>
      <fill>
        <patternFill>
          <bgColor rgb="FFFF8000"/>
        </patternFill>
      </fill>
    </dxf>
    <dxf>
      <font>
        <color auto="1"/>
      </font>
      <fill>
        <patternFill>
          <bgColor rgb="FFB5EE00"/>
        </patternFill>
      </fill>
    </dxf>
    <dxf>
      <font>
        <color auto="1"/>
      </font>
      <fill>
        <patternFill>
          <bgColor rgb="FFFFFF66"/>
        </patternFill>
      </fill>
    </dxf>
    <dxf>
      <font>
        <color theme="2" tint="-0.499984740745262"/>
      </font>
      <fill>
        <patternFill>
          <bgColor theme="2"/>
        </patternFill>
      </fill>
    </dxf>
    <dxf>
      <font>
        <color auto="1"/>
      </font>
      <fill>
        <patternFill>
          <bgColor rgb="FFFF4571"/>
        </patternFill>
      </fill>
    </dxf>
    <dxf>
      <font>
        <color auto="1"/>
      </font>
      <fill>
        <patternFill>
          <bgColor rgb="FFFF8000"/>
        </patternFill>
      </fill>
    </dxf>
    <dxf>
      <font>
        <color auto="1"/>
      </font>
      <fill>
        <patternFill>
          <bgColor rgb="FFFFFF66"/>
        </patternFill>
      </fill>
    </dxf>
    <dxf>
      <font>
        <color auto="1"/>
      </font>
      <fill>
        <patternFill>
          <bgColor rgb="FFB5EE00"/>
        </patternFill>
      </fill>
    </dxf>
    <dxf>
      <fill>
        <patternFill>
          <bgColor rgb="FFFF4571"/>
        </patternFill>
      </fill>
    </dxf>
    <dxf>
      <fill>
        <patternFill>
          <bgColor rgb="FFFF8000"/>
        </patternFill>
      </fill>
    </dxf>
    <dxf>
      <fill>
        <patternFill>
          <bgColor rgb="FFFFFF66"/>
        </patternFill>
      </fill>
    </dxf>
    <dxf>
      <fill>
        <patternFill>
          <bgColor rgb="FFB5EE00"/>
        </patternFill>
      </fill>
    </dxf>
    <dxf>
      <font>
        <color theme="2" tint="-0.499984740745262"/>
      </font>
      <fill>
        <patternFill>
          <bgColor theme="2"/>
        </patternFill>
      </fill>
    </dxf>
    <dxf>
      <font>
        <color auto="1"/>
      </font>
      <fill>
        <patternFill>
          <bgColor rgb="FFD4FF47"/>
        </patternFill>
      </fill>
    </dxf>
    <dxf>
      <font>
        <color auto="1"/>
      </font>
      <fill>
        <patternFill>
          <bgColor rgb="FF09FBD3"/>
        </patternFill>
      </fill>
    </dxf>
    <dxf>
      <font>
        <color auto="1"/>
      </font>
      <fill>
        <patternFill>
          <bgColor rgb="FFFF8000"/>
        </patternFill>
      </fill>
    </dxf>
    <dxf>
      <font>
        <color auto="1"/>
      </font>
      <fill>
        <patternFill>
          <bgColor rgb="FFFF4571"/>
        </patternFill>
      </fill>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1" indent="0" justifyLastLine="0" shrinkToFit="0" readingOrder="0"/>
    </dxf>
    <dxf>
      <border outline="0">
        <bottom style="thin">
          <color indexed="64"/>
        </bottom>
      </border>
    </dxf>
    <dxf>
      <font>
        <strike val="0"/>
        <outline val="0"/>
        <shadow val="0"/>
        <u val="none"/>
        <vertAlign val="baseline"/>
        <sz val="11"/>
        <color theme="0"/>
        <name val="Calibri"/>
        <family val="2"/>
        <scheme val="minor"/>
      </font>
      <fill>
        <patternFill patternType="none">
          <bgColor auto="1"/>
        </patternFill>
      </fill>
    </dxf>
  </dxfs>
  <tableStyles count="0" defaultTableStyle="TableStyleMedium2" defaultPivotStyle="PivotStyleLight16"/>
  <colors>
    <indexedColors>
      <rgbColor rgb="FF000000"/>
      <rgbColor rgb="FFFFFFFF"/>
      <rgbColor rgb="FFFF0000"/>
      <rgbColor rgb="FF00A933"/>
      <rgbColor rgb="FF0000FF"/>
      <rgbColor rgb="FFFFFF00"/>
      <rgbColor rgb="FFFF00FF"/>
      <rgbColor rgb="FF98E3FE"/>
      <rgbColor rgb="FF9C0006"/>
      <rgbColor rgb="FF006100"/>
      <rgbColor rgb="FF001453"/>
      <rgbColor rgb="FFFFE699"/>
      <rgbColor rgb="FF7B1DAB"/>
      <rgbColor rgb="FF026384"/>
      <rgbColor rgb="FFDADADA"/>
      <rgbColor rgb="FF7F7F7F"/>
      <rgbColor rgb="FF6FD9FD"/>
      <rgbColor rgb="FF7030A0"/>
      <rgbColor rgb="FFF2F2F2"/>
      <rgbColor rgb="FFCFF2FE"/>
      <rgbColor rgb="FF660066"/>
      <rgbColor rgb="FFFFD4C4"/>
      <rgbColor rgb="FF0563C1"/>
      <rgbColor rgb="FFC3DAF0"/>
      <rgbColor rgb="FF000080"/>
      <rgbColor rgb="FFFF00FF"/>
      <rgbColor rgb="FFD4FF47"/>
      <rgbColor rgb="FF9FE6FE"/>
      <rgbColor rgb="FF800080"/>
      <rgbColor rgb="FF800000"/>
      <rgbColor rgb="FF0294C6"/>
      <rgbColor rgb="FF0000FF"/>
      <rgbColor rgb="FF0FC0FC"/>
      <rgbColor rgb="FFC6EFCE"/>
      <rgbColor rgb="FFCCFFCC"/>
      <rgbColor rgb="FFFFEB9C"/>
      <rgbColor rgb="FFAFC3FF"/>
      <rgbColor rgb="FFFFC7CE"/>
      <rgbColor rgb="FFFFCCCC"/>
      <rgbColor rgb="FFFFCC99"/>
      <rgbColor rgb="FFE7E6E6"/>
      <rgbColor rgb="FF00B0F0"/>
      <rgbColor rgb="FF92D050"/>
      <rgbColor rgb="FFFFBF00"/>
      <rgbColor rgb="FFFF8000"/>
      <rgbColor rgb="FFFF4000"/>
      <rgbColor rgb="FF747D70"/>
      <rgbColor rgb="FF9CA399"/>
      <rgbColor rgb="FF003366"/>
      <rgbColor rgb="FF00B050"/>
      <rgbColor rgb="FF1E1E1E"/>
      <rgbColor rgb="FF3C3C3C"/>
      <rgbColor rgb="FF9C5700"/>
      <rgbColor rgb="FFC55A11"/>
      <rgbColor rgb="FF333399"/>
      <rgbColor rgb="FF373737"/>
      <rgbColor rgb="00003366"/>
      <rgbColor rgb="00339966"/>
      <rgbColor rgb="00003300"/>
      <rgbColor rgb="00333300"/>
      <rgbColor rgb="00993300"/>
      <rgbColor rgb="00993366"/>
      <rgbColor rgb="00333399"/>
      <rgbColor rgb="00333333"/>
    </indexedColors>
    <mruColors>
      <color rgb="FFFFFF66"/>
      <color rgb="FFB5EE00"/>
      <color rgb="FFFF4571"/>
      <color rgb="FFD4FF47"/>
      <color rgb="FF00CC00"/>
      <color rgb="FF0FC0FC"/>
      <color rgb="FF09FBD3"/>
      <color rgb="FFFF8000"/>
      <color rgb="FF98E3FE"/>
      <color rgb="FFE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xdr:col>
      <xdr:colOff>609601</xdr:colOff>
      <xdr:row>16</xdr:row>
      <xdr:rowOff>619130</xdr:rowOff>
    </xdr:from>
    <xdr:to>
      <xdr:col>3</xdr:col>
      <xdr:colOff>185738</xdr:colOff>
      <xdr:row>17</xdr:row>
      <xdr:rowOff>352430</xdr:rowOff>
    </xdr:to>
    <xdr:sp macro="" textlink="">
      <xdr:nvSpPr>
        <xdr:cNvPr id="3" name="Isosceles Triangle 2">
          <a:extLst>
            <a:ext uri="{FF2B5EF4-FFF2-40B4-BE49-F238E27FC236}">
              <a16:creationId xmlns:a16="http://schemas.microsoft.com/office/drawing/2014/main" id="{6E219D45-6887-4F65-A642-02104C14ED77}"/>
            </a:ext>
          </a:extLst>
        </xdr:cNvPr>
        <xdr:cNvSpPr/>
      </xdr:nvSpPr>
      <xdr:spPr>
        <a:xfrm rot="10800000">
          <a:off x="847726" y="9725030"/>
          <a:ext cx="833437" cy="371475"/>
        </a:xfrm>
        <a:prstGeom prst="triangle">
          <a:avLst/>
        </a:prstGeom>
        <a:solidFill>
          <a:srgbClr val="7030A0"/>
        </a:solid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123825</xdr:colOff>
      <xdr:row>36</xdr:row>
      <xdr:rowOff>38100</xdr:rowOff>
    </xdr:from>
    <xdr:to>
      <xdr:col>4</xdr:col>
      <xdr:colOff>266860</xdr:colOff>
      <xdr:row>38</xdr:row>
      <xdr:rowOff>35040</xdr:rowOff>
    </xdr:to>
    <xdr:pic>
      <xdr:nvPicPr>
        <xdr:cNvPr id="33" name="Picture 32">
          <a:extLst>
            <a:ext uri="{FF2B5EF4-FFF2-40B4-BE49-F238E27FC236}">
              <a16:creationId xmlns:a16="http://schemas.microsoft.com/office/drawing/2014/main" id="{84C24DD0-C084-CEDC-620E-1C5032F468E0}"/>
            </a:ext>
          </a:extLst>
        </xdr:cNvPr>
        <xdr:cNvPicPr>
          <a:picLocks noChangeAspect="1"/>
        </xdr:cNvPicPr>
      </xdr:nvPicPr>
      <xdr:blipFill rotWithShape="1">
        <a:blip xmlns:r="http://schemas.openxmlformats.org/officeDocument/2006/relationships" r:embed="rId1"/>
        <a:srcRect t="83092"/>
        <a:stretch/>
      </xdr:blipFill>
      <xdr:spPr>
        <a:xfrm>
          <a:off x="304800" y="6400800"/>
          <a:ext cx="3105310" cy="377940"/>
        </a:xfrm>
        <a:prstGeom prst="rect">
          <a:avLst/>
        </a:prstGeom>
      </xdr:spPr>
    </xdr:pic>
    <xdr:clientData/>
  </xdr:twoCellAnchor>
  <xdr:twoCellAnchor>
    <xdr:from>
      <xdr:col>2</xdr:col>
      <xdr:colOff>857250</xdr:colOff>
      <xdr:row>35</xdr:row>
      <xdr:rowOff>171450</xdr:rowOff>
    </xdr:from>
    <xdr:to>
      <xdr:col>4</xdr:col>
      <xdr:colOff>495300</xdr:colOff>
      <xdr:row>38</xdr:row>
      <xdr:rowOff>76200</xdr:rowOff>
    </xdr:to>
    <xdr:sp macro="" textlink="">
      <xdr:nvSpPr>
        <xdr:cNvPr id="34" name="Oval 33">
          <a:extLst>
            <a:ext uri="{FF2B5EF4-FFF2-40B4-BE49-F238E27FC236}">
              <a16:creationId xmlns:a16="http://schemas.microsoft.com/office/drawing/2014/main" id="{A574BB9F-97DC-BBFA-9E34-A1A20338378A}"/>
            </a:ext>
          </a:extLst>
        </xdr:cNvPr>
        <xdr:cNvSpPr/>
      </xdr:nvSpPr>
      <xdr:spPr>
        <a:xfrm>
          <a:off x="1800225" y="6343650"/>
          <a:ext cx="1704975" cy="476250"/>
        </a:xfrm>
        <a:prstGeom prst="ellipse">
          <a:avLst/>
        </a:prstGeom>
        <a:noFill/>
        <a:ln w="38100">
          <a:solidFill>
            <a:srgbClr val="FF457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i-FI" sz="1100"/>
        </a:p>
      </xdr:txBody>
    </xdr:sp>
    <xdr:clientData/>
  </xdr:twoCellAnchor>
  <xdr:twoCellAnchor editAs="oneCell">
    <xdr:from>
      <xdr:col>1</xdr:col>
      <xdr:colOff>85725</xdr:colOff>
      <xdr:row>42</xdr:row>
      <xdr:rowOff>68274</xdr:rowOff>
    </xdr:from>
    <xdr:to>
      <xdr:col>8</xdr:col>
      <xdr:colOff>565860</xdr:colOff>
      <xdr:row>48</xdr:row>
      <xdr:rowOff>101841</xdr:rowOff>
    </xdr:to>
    <xdr:pic>
      <xdr:nvPicPr>
        <xdr:cNvPr id="35" name="Picture 34">
          <a:extLst>
            <a:ext uri="{FF2B5EF4-FFF2-40B4-BE49-F238E27FC236}">
              <a16:creationId xmlns:a16="http://schemas.microsoft.com/office/drawing/2014/main" id="{5781D903-9C2C-45C6-79FD-FBED8839D117}"/>
            </a:ext>
          </a:extLst>
        </xdr:cNvPr>
        <xdr:cNvPicPr>
          <a:picLocks noChangeAspect="1"/>
        </xdr:cNvPicPr>
      </xdr:nvPicPr>
      <xdr:blipFill>
        <a:blip xmlns:r="http://schemas.openxmlformats.org/officeDocument/2006/relationships" r:embed="rId2"/>
        <a:stretch>
          <a:fillRect/>
        </a:stretch>
      </xdr:blipFill>
      <xdr:spPr>
        <a:xfrm>
          <a:off x="266700" y="7383474"/>
          <a:ext cx="6506920" cy="1170217"/>
        </a:xfrm>
        <a:prstGeom prst="rect">
          <a:avLst/>
        </a:prstGeom>
      </xdr:spPr>
    </xdr:pic>
    <xdr:clientData/>
  </xdr:twoCellAnchor>
  <xdr:twoCellAnchor>
    <xdr:from>
      <xdr:col>4</xdr:col>
      <xdr:colOff>485775</xdr:colOff>
      <xdr:row>46</xdr:row>
      <xdr:rowOff>123825</xdr:rowOff>
    </xdr:from>
    <xdr:to>
      <xdr:col>8</xdr:col>
      <xdr:colOff>714375</xdr:colOff>
      <xdr:row>49</xdr:row>
      <xdr:rowOff>28575</xdr:rowOff>
    </xdr:to>
    <xdr:sp macro="" textlink="">
      <xdr:nvSpPr>
        <xdr:cNvPr id="36" name="Oval 35">
          <a:extLst>
            <a:ext uri="{FF2B5EF4-FFF2-40B4-BE49-F238E27FC236}">
              <a16:creationId xmlns:a16="http://schemas.microsoft.com/office/drawing/2014/main" id="{ADA27B9B-D17F-449C-B866-86CA597ACF8E}"/>
            </a:ext>
          </a:extLst>
        </xdr:cNvPr>
        <xdr:cNvSpPr/>
      </xdr:nvSpPr>
      <xdr:spPr>
        <a:xfrm>
          <a:off x="3495675" y="8201025"/>
          <a:ext cx="3276600" cy="476250"/>
        </a:xfrm>
        <a:prstGeom prst="ellipse">
          <a:avLst/>
        </a:prstGeom>
        <a:noFill/>
        <a:ln w="38100">
          <a:solidFill>
            <a:srgbClr val="FF457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i-FI" sz="1100"/>
        </a:p>
      </xdr:txBody>
    </xdr:sp>
    <xdr:clientData/>
  </xdr:twoCellAnchor>
  <xdr:twoCellAnchor editAs="oneCell">
    <xdr:from>
      <xdr:col>1</xdr:col>
      <xdr:colOff>552450</xdr:colOff>
      <xdr:row>52</xdr:row>
      <xdr:rowOff>95250</xdr:rowOff>
    </xdr:from>
    <xdr:to>
      <xdr:col>3</xdr:col>
      <xdr:colOff>96586</xdr:colOff>
      <xdr:row>62</xdr:row>
      <xdr:rowOff>23495</xdr:rowOff>
    </xdr:to>
    <xdr:pic>
      <xdr:nvPicPr>
        <xdr:cNvPr id="37" name="Picture 36">
          <a:extLst>
            <a:ext uri="{FF2B5EF4-FFF2-40B4-BE49-F238E27FC236}">
              <a16:creationId xmlns:a16="http://schemas.microsoft.com/office/drawing/2014/main" id="{9DDCE81A-B734-D3CA-69EE-78B2098A2AE2}"/>
            </a:ext>
          </a:extLst>
        </xdr:cNvPr>
        <xdr:cNvPicPr>
          <a:picLocks noChangeAspect="1"/>
        </xdr:cNvPicPr>
      </xdr:nvPicPr>
      <xdr:blipFill>
        <a:blip xmlns:r="http://schemas.openxmlformats.org/officeDocument/2006/relationships" r:embed="rId3"/>
        <a:stretch>
          <a:fillRect/>
        </a:stretch>
      </xdr:blipFill>
      <xdr:spPr>
        <a:xfrm>
          <a:off x="733425" y="9315450"/>
          <a:ext cx="1617411" cy="1838325"/>
        </a:xfrm>
        <a:prstGeom prst="rect">
          <a:avLst/>
        </a:prstGeom>
      </xdr:spPr>
    </xdr:pic>
    <xdr:clientData/>
  </xdr:twoCellAnchor>
  <xdr:twoCellAnchor>
    <xdr:from>
      <xdr:col>2</xdr:col>
      <xdr:colOff>1114425</xdr:colOff>
      <xdr:row>56</xdr:row>
      <xdr:rowOff>114300</xdr:rowOff>
    </xdr:from>
    <xdr:to>
      <xdr:col>3</xdr:col>
      <xdr:colOff>209550</xdr:colOff>
      <xdr:row>58</xdr:row>
      <xdr:rowOff>57150</xdr:rowOff>
    </xdr:to>
    <xdr:sp macro="" textlink="">
      <xdr:nvSpPr>
        <xdr:cNvPr id="38" name="Oval 37">
          <a:extLst>
            <a:ext uri="{FF2B5EF4-FFF2-40B4-BE49-F238E27FC236}">
              <a16:creationId xmlns:a16="http://schemas.microsoft.com/office/drawing/2014/main" id="{230F4F41-E1B3-4DF2-9351-B3FCE4C52B3B}"/>
            </a:ext>
          </a:extLst>
        </xdr:cNvPr>
        <xdr:cNvSpPr/>
      </xdr:nvSpPr>
      <xdr:spPr>
        <a:xfrm>
          <a:off x="2057400" y="10096500"/>
          <a:ext cx="400050" cy="323850"/>
        </a:xfrm>
        <a:prstGeom prst="ellipse">
          <a:avLst/>
        </a:prstGeom>
        <a:noFill/>
        <a:ln w="38100">
          <a:solidFill>
            <a:srgbClr val="FF457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i-FI" sz="1100"/>
        </a:p>
      </xdr:txBody>
    </xdr:sp>
    <xdr:clientData/>
  </xdr:twoCellAnchor>
  <xdr:twoCellAnchor editAs="oneCell">
    <xdr:from>
      <xdr:col>1</xdr:col>
      <xdr:colOff>123826</xdr:colOff>
      <xdr:row>78</xdr:row>
      <xdr:rowOff>76201</xdr:rowOff>
    </xdr:from>
    <xdr:to>
      <xdr:col>11</xdr:col>
      <xdr:colOff>673101</xdr:colOff>
      <xdr:row>80</xdr:row>
      <xdr:rowOff>137989</xdr:rowOff>
    </xdr:to>
    <xdr:pic>
      <xdr:nvPicPr>
        <xdr:cNvPr id="39" name="Picture 38">
          <a:extLst>
            <a:ext uri="{FF2B5EF4-FFF2-40B4-BE49-F238E27FC236}">
              <a16:creationId xmlns:a16="http://schemas.microsoft.com/office/drawing/2014/main" id="{095ECA96-2385-4280-A36D-0C8A401C562E}"/>
            </a:ext>
          </a:extLst>
        </xdr:cNvPr>
        <xdr:cNvPicPr>
          <a:picLocks noChangeAspect="1"/>
        </xdr:cNvPicPr>
      </xdr:nvPicPr>
      <xdr:blipFill rotWithShape="1">
        <a:blip xmlns:r="http://schemas.openxmlformats.org/officeDocument/2006/relationships" r:embed="rId4"/>
        <a:srcRect t="42956" r="13169" b="2297"/>
        <a:stretch/>
      </xdr:blipFill>
      <xdr:spPr>
        <a:xfrm>
          <a:off x="304801" y="11772901"/>
          <a:ext cx="8820150" cy="447868"/>
        </a:xfrm>
        <a:prstGeom prst="rect">
          <a:avLst/>
        </a:prstGeom>
      </xdr:spPr>
    </xdr:pic>
    <xdr:clientData/>
  </xdr:twoCellAnchor>
  <xdr:twoCellAnchor editAs="oneCell">
    <xdr:from>
      <xdr:col>1</xdr:col>
      <xdr:colOff>571501</xdr:colOff>
      <xdr:row>64</xdr:row>
      <xdr:rowOff>63501</xdr:rowOff>
    </xdr:from>
    <xdr:to>
      <xdr:col>3</xdr:col>
      <xdr:colOff>156555</xdr:colOff>
      <xdr:row>68</xdr:row>
      <xdr:rowOff>152401</xdr:rowOff>
    </xdr:to>
    <xdr:pic>
      <xdr:nvPicPr>
        <xdr:cNvPr id="2" name="Picture 1">
          <a:extLst>
            <a:ext uri="{FF2B5EF4-FFF2-40B4-BE49-F238E27FC236}">
              <a16:creationId xmlns:a16="http://schemas.microsoft.com/office/drawing/2014/main" id="{84842E4A-34B0-2145-E9DC-89B463B07C17}"/>
            </a:ext>
          </a:extLst>
        </xdr:cNvPr>
        <xdr:cNvPicPr>
          <a:picLocks noChangeAspect="1"/>
        </xdr:cNvPicPr>
      </xdr:nvPicPr>
      <xdr:blipFill rotWithShape="1">
        <a:blip xmlns:r="http://schemas.openxmlformats.org/officeDocument/2006/relationships" r:embed="rId5"/>
        <a:srcRect t="7643" b="-1"/>
        <a:stretch/>
      </xdr:blipFill>
      <xdr:spPr>
        <a:xfrm>
          <a:off x="762001" y="14414501"/>
          <a:ext cx="1725004" cy="825500"/>
        </a:xfrm>
        <a:prstGeom prst="rect">
          <a:avLst/>
        </a:prstGeom>
      </xdr:spPr>
    </xdr:pic>
    <xdr:clientData/>
  </xdr:twoCellAnchor>
  <xdr:twoCellAnchor editAs="oneCell">
    <xdr:from>
      <xdr:col>1</xdr:col>
      <xdr:colOff>533400</xdr:colOff>
      <xdr:row>71</xdr:row>
      <xdr:rowOff>44450</xdr:rowOff>
    </xdr:from>
    <xdr:to>
      <xdr:col>3</xdr:col>
      <xdr:colOff>139790</xdr:colOff>
      <xdr:row>76</xdr:row>
      <xdr:rowOff>63548</xdr:rowOff>
    </xdr:to>
    <xdr:pic>
      <xdr:nvPicPr>
        <xdr:cNvPr id="4" name="Picture 3">
          <a:extLst>
            <a:ext uri="{FF2B5EF4-FFF2-40B4-BE49-F238E27FC236}">
              <a16:creationId xmlns:a16="http://schemas.microsoft.com/office/drawing/2014/main" id="{D603C262-226E-7E2D-B738-370C327B92AF}"/>
            </a:ext>
          </a:extLst>
        </xdr:cNvPr>
        <xdr:cNvPicPr>
          <a:picLocks noChangeAspect="1"/>
        </xdr:cNvPicPr>
      </xdr:nvPicPr>
      <xdr:blipFill>
        <a:blip xmlns:r="http://schemas.openxmlformats.org/officeDocument/2006/relationships" r:embed="rId6"/>
        <a:stretch>
          <a:fillRect/>
        </a:stretch>
      </xdr:blipFill>
      <xdr:spPr>
        <a:xfrm>
          <a:off x="723900" y="15684500"/>
          <a:ext cx="1746340" cy="9398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78443</xdr:colOff>
      <xdr:row>0</xdr:row>
      <xdr:rowOff>126440</xdr:rowOff>
    </xdr:from>
    <xdr:to>
      <xdr:col>2</xdr:col>
      <xdr:colOff>2</xdr:colOff>
      <xdr:row>0</xdr:row>
      <xdr:rowOff>683559</xdr:rowOff>
    </xdr:to>
    <xdr:pic>
      <xdr:nvPicPr>
        <xdr:cNvPr id="3" name="Kuva 2">
          <a:extLst>
            <a:ext uri="{FF2B5EF4-FFF2-40B4-BE49-F238E27FC236}">
              <a16:creationId xmlns:a16="http://schemas.microsoft.com/office/drawing/2014/main" id="{89B3C462-72C5-7743-EE92-909D4190F3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1318" y="126440"/>
          <a:ext cx="578784" cy="5571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A1DC6E-8D2B-4DBB-80C6-B1789151B249}" name="TableCropRisk" displayName="TableCropRisk" ref="A2:S15" totalsRowShown="0" headerRowDxfId="78" dataDxfId="76" headerRowBorderDxfId="77" tableBorderDxfId="75" totalsRowBorderDxfId="74">
  <autoFilter ref="A2:S15" xr:uid="{CDA1DC6E-8D2B-4DBB-80C6-B1789151B249}"/>
  <tableColumns count="19">
    <tableColumn id="1" xr3:uid="{CDFC68A9-8313-4748-AFE9-DB9B27BF3E04}" name="Selected Risk by Fairtrade" dataDxfId="73"/>
    <tableColumn id="2" xr3:uid="{8CAD3F54-7D69-43D0-98E3-B348E59CFE9D}" name="Coffee" dataDxfId="72"/>
    <tableColumn id="3" xr3:uid="{28C44105-0858-4F80-8812-01417193F241}" name="Cocoa" dataDxfId="71"/>
    <tableColumn id="4" xr3:uid="{AF56B3BA-D51B-4A41-907F-086804C068AC}" name="Bananas" dataDxfId="70"/>
    <tableColumn id="5" xr3:uid="{3FF0D349-E2DC-46B3-9C43-18A1CCB265E2}" name="Sugar (not available yet)" dataDxfId="69"/>
    <tableColumn id="6" xr3:uid="{40A783C6-5C82-4102-86A9-5B7D6B71E41E}" name="Tea (not for SPOs)" dataDxfId="68"/>
    <tableColumn id="7" xr3:uid="{C62B3863-D880-4CF9-A491-8E8AFF486E95}" name="Tea (not available yet)" dataDxfId="67"/>
    <tableColumn id="8" xr3:uid="{56007F00-1390-41D7-B849-5ECEB4934DA6}" name="Cotton (not available yet)" dataDxfId="66"/>
    <tableColumn id="9" xr3:uid="{CCFE4A9B-339D-40B0-90EF-BDA7E0DB637A}" name="Wine grapes (not for SPOs)" dataDxfId="65"/>
    <tableColumn id="10" xr3:uid="{DF11AB9B-6A0A-4D58-8196-D9390DA941E2}" name="Gold (not available yet)" dataDxfId="64"/>
    <tableColumn id="11" xr3:uid="{D62F9FFB-3C3B-4A36-B1E0-E5DB7CD1AC01}" name="Honey" dataDxfId="63"/>
    <tableColumn id="12" xr3:uid="{25284E70-1452-41FF-B1C0-52C192301825}" name="Fruit (not available yet)" dataDxfId="62"/>
    <tableColumn id="13" xr3:uid="{7094CB31-B300-473D-A6C0-1FB8C9FC517B}" name="Herbs &amp; spices (not available yet)" dataDxfId="61"/>
    <tableColumn id="14" xr3:uid="{642646C5-56FB-4116-BA2E-EBC64738DDA0}" name="Cereals &amp; rice (not available yet)" dataDxfId="60"/>
    <tableColumn id="15" xr3:uid="{B97E0844-8374-4BBA-8DF8-57C5DF8C6BA8}" name="Nuts &amp; oils (not available yet)" dataDxfId="59"/>
    <tableColumn id="16" xr3:uid="{283E1AE6-1353-449B-B7E6-6DF9A6820F22}" name="Vegetables (not available yet)" dataDxfId="58"/>
    <tableColumn id="17" xr3:uid="{2CE15404-12D6-4295-A0F5-CC1B14610272}" name="Sports balls (not for SPOs)" dataDxfId="57"/>
    <tableColumn id="18" xr3:uid="{07B6FE82-490F-4547-AC6C-1FBC8AA27DDE}" name="Carbon credits (not for SPOs)" dataDxfId="56"/>
    <tableColumn id="19" xr3:uid="{3C69FFB0-D40F-4C61-8B11-495E0FB48081}" name="No second product" dataDxfId="55"/>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1A4EE4-1896-4F1E-AAE1-401E7B305A77}" name="Table1" displayName="Table1" ref="A17:A30" totalsRowShown="0" headerRowDxfId="54" dataDxfId="53">
  <autoFilter ref="A17:A30" xr:uid="{D01A4EE4-1896-4F1E-AAE1-401E7B305A77}"/>
  <tableColumns count="1">
    <tableColumn id="1" xr3:uid="{2D2C1A69-AB0A-44C9-AAAF-49C9E24F7240}" name="Dropdown menu for SPOs" dataDxfId="52"/>
  </tableColumns>
  <tableStyleInfo name="TableStyleLight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B501800-9E0B-48FD-8E1D-5B1F271DE111}" name="Table3" displayName="Table3" ref="A34:A101" totalsRowShown="0" headerRowDxfId="51" dataDxfId="50">
  <autoFilter ref="A34:A101" xr:uid="{CB501800-9E0B-48FD-8E1D-5B1F271DE111}"/>
  <sortState xmlns:xlrd2="http://schemas.microsoft.com/office/spreadsheetml/2017/richdata2" ref="A35:A162">
    <sortCondition ref="A34:A162"/>
  </sortState>
  <tableColumns count="1">
    <tableColumn id="1" xr3:uid="{858C65D3-89DF-4D05-A436-4EBC51603683}" name="Dropdown menu for country selection" dataDxfId="49"/>
  </tableColumns>
  <tableStyleInfo name="TableStyleLight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E67E043-C7DD-402D-A82C-FB2AAABBD276}" name="Table15" displayName="Table15" ref="C17:C31" totalsRowShown="0" headerRowDxfId="48" dataDxfId="47">
  <autoFilter ref="C17:C31" xr:uid="{9E67E043-C7DD-402D-A82C-FB2AAABBD276}"/>
  <tableColumns count="1">
    <tableColumn id="1" xr3:uid="{BCBCB3C7-1829-47A6-972A-C5FAFECC1C3A}" name="Dropdown menu for SPOs" dataDxfId="46"/>
  </tableColumns>
  <tableStyleInfo name="TableStyleLight1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C2F58C6-6928-4AB3-AAC5-E8B6332F0955}" name="Table5" displayName="Table5" ref="E17:E30" totalsRowShown="0" headerRowDxfId="45" dataDxfId="44">
  <autoFilter ref="E17:E30" xr:uid="{CC2F58C6-6928-4AB3-AAC5-E8B6332F0955}"/>
  <tableColumns count="1">
    <tableColumn id="1" xr3:uid="{E4B3AC39-0FB9-4A41-9175-290B32D06C2F}" name="Dropdown menu for HRs" dataDxfId="43"/>
  </tableColumns>
  <tableStyleInfo name="TableStyleLight1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iles.fairtrade.net/standards/Fairtrade_HREDD-guide-for-smallholder-farmer-organisations_EN.pdf" TargetMode="External"/><Relationship Id="rId2" Type="http://schemas.openxmlformats.org/officeDocument/2006/relationships/hyperlink" Target="https://riskmap.fairtrade.net/" TargetMode="External"/><Relationship Id="rId1" Type="http://schemas.openxmlformats.org/officeDocument/2006/relationships/hyperlink" Target="https://files.fairtrade.net/standards/Fairtrade_HREDD-guide-for-smallholder-farmer-organisations_EN.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airtrade.net/standard/spo"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files.fairtrade.net/standards/Fairtrade_HREDD-guide-for-smallholder-farmer-organisations_EN.pdf" TargetMode="External"/><Relationship Id="rId1" Type="http://schemas.openxmlformats.org/officeDocument/2006/relationships/hyperlink" Target="https://files.fairtrade.net/standards/Fairtrade_HREDD-guide-for-smallholder-farmer-organisations_EN.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669BE-0FA7-407A-91BE-0370B439049E}">
  <dimension ref="A1:U196"/>
  <sheetViews>
    <sheetView tabSelected="1" workbookViewId="0">
      <selection activeCell="B3" sqref="B3:D3"/>
    </sheetView>
  </sheetViews>
  <sheetFormatPr defaultRowHeight="15"/>
  <cols>
    <col min="1" max="1" width="2.125" style="42" customWidth="1"/>
    <col min="2" max="2" width="8.875" style="44"/>
    <col min="3" max="3" width="15.25" style="44" customWidth="1"/>
    <col min="4" max="4" width="10.375" style="44" customWidth="1"/>
    <col min="5" max="6" width="8.875" style="44"/>
    <col min="7" max="7" width="8.875" style="44" customWidth="1"/>
    <col min="8" max="19" width="8.875" style="44"/>
    <col min="20" max="20" width="8.875" style="44" customWidth="1"/>
    <col min="21" max="21" width="8.875" style="44"/>
  </cols>
  <sheetData>
    <row r="1" spans="1:21" s="44" customFormat="1" ht="60" customHeight="1">
      <c r="A1" s="58"/>
      <c r="B1" s="58"/>
      <c r="C1" s="57" t="s">
        <v>0</v>
      </c>
      <c r="D1" s="58"/>
      <c r="E1" s="59"/>
      <c r="F1" s="59"/>
      <c r="G1" s="60"/>
      <c r="H1" s="60"/>
      <c r="I1" s="60"/>
      <c r="J1" s="60"/>
      <c r="K1" s="60"/>
      <c r="L1" s="60"/>
      <c r="M1" s="60"/>
      <c r="N1" s="60"/>
      <c r="O1" s="60"/>
      <c r="P1" s="42"/>
      <c r="Q1" s="42"/>
      <c r="R1" s="42"/>
      <c r="S1" s="42"/>
      <c r="T1" s="42"/>
      <c r="U1" s="42"/>
    </row>
    <row r="2" spans="1:21" ht="15.75" thickBot="1">
      <c r="B2" s="42"/>
      <c r="C2" s="42"/>
      <c r="D2" s="42"/>
      <c r="E2" s="42"/>
      <c r="F2" s="42"/>
      <c r="G2" s="42"/>
      <c r="H2" s="42"/>
      <c r="I2" s="42"/>
      <c r="J2" s="42"/>
      <c r="K2" s="42"/>
      <c r="L2" s="42"/>
      <c r="M2" s="42"/>
      <c r="N2" s="42"/>
      <c r="O2" s="42"/>
      <c r="P2" s="42"/>
      <c r="Q2" s="42"/>
      <c r="R2" s="42"/>
      <c r="S2" s="42"/>
      <c r="T2" s="42"/>
      <c r="U2" s="42"/>
    </row>
    <row r="3" spans="1:21" ht="15.75" thickBot="1">
      <c r="B3" s="167" t="s">
        <v>1</v>
      </c>
      <c r="C3" s="168"/>
      <c r="D3" s="169"/>
      <c r="E3" s="42"/>
      <c r="F3" s="42"/>
      <c r="G3" s="42"/>
      <c r="H3" s="42"/>
      <c r="I3" s="42"/>
      <c r="J3" s="42"/>
      <c r="K3" s="42"/>
      <c r="L3" s="42"/>
      <c r="M3" s="42"/>
      <c r="N3" s="42"/>
      <c r="O3" s="42"/>
      <c r="P3" s="42"/>
      <c r="Q3" s="42"/>
      <c r="R3" s="42"/>
      <c r="S3" s="42"/>
      <c r="T3" s="42"/>
      <c r="U3" s="42"/>
    </row>
    <row r="4" spans="1:21">
      <c r="B4" s="43"/>
      <c r="C4" s="149"/>
      <c r="D4" s="43"/>
      <c r="E4" s="43"/>
      <c r="F4" s="43"/>
      <c r="G4" s="43"/>
      <c r="H4" s="43"/>
      <c r="I4" s="43"/>
      <c r="J4" s="43"/>
      <c r="K4" s="43"/>
      <c r="L4" s="43"/>
      <c r="M4" s="43"/>
      <c r="N4" s="43"/>
      <c r="O4" s="43"/>
      <c r="P4" s="43"/>
      <c r="Q4" s="43"/>
      <c r="R4" s="43"/>
      <c r="S4" s="43"/>
      <c r="T4" s="43"/>
      <c r="U4" s="42"/>
    </row>
    <row r="5" spans="1:21" ht="43.5" customHeight="1">
      <c r="B5" s="173" t="s">
        <v>2</v>
      </c>
      <c r="C5" s="173"/>
      <c r="D5" s="173"/>
      <c r="E5" s="173"/>
      <c r="F5" s="173"/>
      <c r="G5" s="173"/>
      <c r="H5" s="173"/>
      <c r="I5" s="173"/>
      <c r="J5" s="173"/>
      <c r="K5" s="173"/>
      <c r="L5" s="42"/>
      <c r="M5" s="42"/>
      <c r="N5" s="42"/>
      <c r="O5" s="42"/>
      <c r="P5" s="42"/>
      <c r="Q5" s="42"/>
      <c r="R5" s="42"/>
      <c r="S5" s="42"/>
      <c r="T5" s="42"/>
      <c r="U5" s="42"/>
    </row>
    <row r="6" spans="1:21">
      <c r="B6" s="42"/>
      <c r="C6" s="151"/>
      <c r="D6" s="42"/>
      <c r="E6" s="42"/>
      <c r="F6" s="42"/>
      <c r="G6" s="42"/>
      <c r="H6" s="42"/>
      <c r="I6" s="42"/>
      <c r="J6" s="42"/>
      <c r="K6" s="42"/>
      <c r="L6" s="42"/>
      <c r="M6" s="42"/>
      <c r="N6" s="42"/>
      <c r="O6" s="42"/>
      <c r="P6" s="42"/>
      <c r="Q6" s="42"/>
      <c r="R6" s="42"/>
      <c r="S6" s="42"/>
      <c r="T6" s="42"/>
      <c r="U6" s="42"/>
    </row>
    <row r="7" spans="1:21">
      <c r="B7" s="173" t="s">
        <v>3</v>
      </c>
      <c r="C7" s="173"/>
      <c r="D7" s="173"/>
      <c r="E7" s="173"/>
      <c r="F7" s="173"/>
      <c r="G7" s="173"/>
      <c r="H7" s="173"/>
      <c r="I7" s="173"/>
      <c r="J7" s="173"/>
      <c r="K7" s="173"/>
      <c r="L7" s="42"/>
      <c r="M7" s="42"/>
      <c r="N7" s="42"/>
      <c r="O7" s="42"/>
      <c r="P7" s="42"/>
      <c r="Q7" s="42"/>
      <c r="R7" s="42"/>
      <c r="S7" s="42"/>
      <c r="T7" s="42"/>
      <c r="U7" s="42"/>
    </row>
    <row r="8" spans="1:21">
      <c r="B8" s="174" t="s">
        <v>4</v>
      </c>
      <c r="C8" s="174"/>
      <c r="D8" s="174"/>
      <c r="E8" s="174"/>
      <c r="F8" s="174"/>
      <c r="G8" s="174"/>
      <c r="H8" s="174"/>
      <c r="I8" s="174"/>
      <c r="J8" s="174"/>
      <c r="K8" s="174"/>
      <c r="L8" s="42"/>
      <c r="M8" s="42"/>
      <c r="N8" s="42"/>
      <c r="O8" s="42"/>
      <c r="P8" s="42"/>
      <c r="Q8" s="42"/>
      <c r="R8" s="42"/>
      <c r="S8" s="42"/>
      <c r="T8" s="42"/>
      <c r="U8" s="42"/>
    </row>
    <row r="9" spans="1:21" ht="15.75" thickBot="1">
      <c r="B9" s="151"/>
      <c r="C9" s="42"/>
      <c r="D9" s="42"/>
      <c r="E9" s="42"/>
      <c r="F9" s="42"/>
      <c r="G9" s="42"/>
      <c r="H9" s="42"/>
      <c r="I9" s="42"/>
      <c r="J9" s="42"/>
      <c r="K9" s="42"/>
      <c r="L9" s="42"/>
      <c r="M9" s="42"/>
      <c r="N9" s="42"/>
      <c r="O9" s="42"/>
      <c r="P9" s="42"/>
      <c r="Q9" s="42"/>
      <c r="R9" s="42"/>
      <c r="S9" s="42"/>
      <c r="T9" s="42"/>
      <c r="U9" s="42"/>
    </row>
    <row r="10" spans="1:21" ht="15.75" thickBot="1">
      <c r="B10" s="167" t="s">
        <v>5</v>
      </c>
      <c r="C10" s="168"/>
      <c r="D10" s="169"/>
      <c r="E10" s="42"/>
      <c r="F10" s="42"/>
      <c r="G10" s="42"/>
      <c r="H10" s="42"/>
      <c r="I10" s="42"/>
      <c r="J10" s="42"/>
      <c r="K10" s="42"/>
      <c r="L10" s="42"/>
      <c r="M10" s="42"/>
      <c r="N10" s="42"/>
      <c r="O10" s="42"/>
      <c r="P10" s="42"/>
      <c r="Q10" s="42"/>
      <c r="R10" s="42"/>
      <c r="S10" s="42"/>
      <c r="T10" s="42"/>
      <c r="U10" s="42"/>
    </row>
    <row r="11" spans="1:21">
      <c r="B11" s="43"/>
      <c r="C11" s="43"/>
      <c r="D11" s="43"/>
      <c r="E11" s="43"/>
      <c r="F11" s="43"/>
      <c r="G11" s="43"/>
      <c r="H11" s="43"/>
      <c r="I11" s="43"/>
      <c r="J11" s="43"/>
      <c r="K11" s="43"/>
      <c r="L11" s="43"/>
      <c r="M11" s="43"/>
      <c r="N11" s="43"/>
      <c r="O11" s="43"/>
      <c r="P11" s="43"/>
      <c r="Q11" s="43"/>
      <c r="R11" s="43"/>
      <c r="S11" s="43"/>
      <c r="T11" s="43"/>
      <c r="U11" s="42"/>
    </row>
    <row r="12" spans="1:21">
      <c r="B12" s="151" t="s">
        <v>6</v>
      </c>
      <c r="C12" s="42"/>
      <c r="D12" s="42"/>
      <c r="E12" s="42"/>
      <c r="F12" s="42"/>
      <c r="G12" s="42"/>
      <c r="H12" s="42"/>
      <c r="I12" s="42"/>
      <c r="J12" s="42"/>
      <c r="K12" s="42"/>
      <c r="L12" s="42"/>
      <c r="M12" s="42"/>
      <c r="N12" s="42"/>
      <c r="O12" s="42"/>
      <c r="P12" s="42"/>
      <c r="Q12" s="42"/>
      <c r="R12" s="42"/>
      <c r="S12" s="42"/>
      <c r="T12" s="42"/>
      <c r="U12" s="42"/>
    </row>
    <row r="13" spans="1:21">
      <c r="B13" s="151"/>
      <c r="C13" s="42"/>
      <c r="D13" s="42"/>
      <c r="E13" s="42"/>
      <c r="F13" s="42"/>
      <c r="G13" s="42"/>
      <c r="H13" s="42"/>
      <c r="I13" s="42"/>
      <c r="J13" s="42"/>
      <c r="K13" s="42"/>
      <c r="L13" s="42"/>
      <c r="M13" s="42"/>
      <c r="N13" s="42"/>
      <c r="O13" s="42"/>
      <c r="P13" s="42"/>
      <c r="Q13" s="42"/>
      <c r="R13" s="42"/>
      <c r="S13" s="42"/>
      <c r="T13" s="42"/>
      <c r="U13" s="42"/>
    </row>
    <row r="14" spans="1:21" ht="37.5" customHeight="1">
      <c r="B14" s="151"/>
      <c r="C14" s="52" t="s">
        <v>7</v>
      </c>
      <c r="D14" s="42"/>
      <c r="E14" s="170" t="s">
        <v>8</v>
      </c>
      <c r="F14" s="170"/>
      <c r="G14" s="170"/>
      <c r="H14" s="170"/>
      <c r="I14" s="170"/>
      <c r="J14" s="170"/>
      <c r="K14" s="170"/>
      <c r="L14" s="170"/>
      <c r="M14" s="170"/>
      <c r="N14" s="42"/>
      <c r="O14" s="42"/>
      <c r="P14" s="151"/>
      <c r="Q14" s="151"/>
      <c r="R14" s="151"/>
      <c r="S14" s="42"/>
      <c r="T14" s="42"/>
      <c r="U14" s="42"/>
    </row>
    <row r="15" spans="1:21" ht="37.5" customHeight="1">
      <c r="B15" s="151"/>
      <c r="C15" s="52" t="s">
        <v>9</v>
      </c>
      <c r="D15" s="42"/>
      <c r="E15" s="170" t="s">
        <v>10</v>
      </c>
      <c r="F15" s="170"/>
      <c r="G15" s="170"/>
      <c r="H15" s="170"/>
      <c r="I15" s="170"/>
      <c r="J15" s="170"/>
      <c r="K15" s="170"/>
      <c r="L15" s="170"/>
      <c r="M15" s="170"/>
      <c r="N15" s="42"/>
      <c r="O15" s="42"/>
      <c r="P15" s="151"/>
      <c r="Q15" s="151"/>
      <c r="R15" s="151"/>
      <c r="S15" s="42"/>
      <c r="T15" s="42"/>
      <c r="U15" s="42"/>
    </row>
    <row r="16" spans="1:21" ht="37.5" customHeight="1">
      <c r="B16" s="151"/>
      <c r="C16" s="52" t="s">
        <v>11</v>
      </c>
      <c r="D16" s="42"/>
      <c r="E16" s="171" t="s">
        <v>12</v>
      </c>
      <c r="F16" s="172"/>
      <c r="G16" s="172"/>
      <c r="H16" s="172"/>
      <c r="I16" s="172"/>
      <c r="J16" s="172"/>
      <c r="K16" s="172"/>
      <c r="L16" s="172"/>
      <c r="M16" s="172"/>
      <c r="N16" s="151"/>
      <c r="O16" s="151"/>
      <c r="P16" s="151"/>
      <c r="Q16" s="151"/>
      <c r="R16" s="151"/>
      <c r="S16" s="42"/>
      <c r="T16" s="42"/>
      <c r="U16" s="42"/>
    </row>
    <row r="17" spans="2:21" ht="37.5" customHeight="1">
      <c r="B17" s="151"/>
      <c r="C17" s="52" t="s">
        <v>13</v>
      </c>
      <c r="D17" s="42"/>
      <c r="E17" s="175" t="s">
        <v>14</v>
      </c>
      <c r="F17" s="172"/>
      <c r="G17" s="172"/>
      <c r="H17" s="172"/>
      <c r="I17" s="172"/>
      <c r="J17" s="172"/>
      <c r="K17" s="172"/>
      <c r="L17" s="172"/>
      <c r="M17" s="172"/>
      <c r="N17" s="151"/>
      <c r="O17" s="42"/>
      <c r="P17" s="151"/>
      <c r="Q17" s="151"/>
      <c r="R17" s="151"/>
      <c r="S17" s="42"/>
      <c r="T17" s="42"/>
      <c r="U17" s="42"/>
    </row>
    <row r="18" spans="2:21" ht="18" customHeight="1">
      <c r="B18" s="151"/>
      <c r="C18" s="151"/>
      <c r="D18" s="153"/>
      <c r="E18" s="42"/>
      <c r="F18" s="153"/>
      <c r="G18" s="153"/>
      <c r="H18" s="153"/>
      <c r="I18" s="153"/>
      <c r="J18" s="153"/>
      <c r="K18" s="153"/>
      <c r="L18" s="153"/>
      <c r="M18" s="153"/>
      <c r="N18" s="42"/>
      <c r="O18" s="42"/>
      <c r="P18" s="42"/>
      <c r="Q18" s="42"/>
      <c r="R18" s="42"/>
      <c r="S18" s="42"/>
      <c r="T18" s="42"/>
      <c r="U18" s="42"/>
    </row>
    <row r="19" spans="2:21">
      <c r="B19" s="42"/>
      <c r="C19" s="53"/>
      <c r="D19" s="153"/>
      <c r="E19" s="152"/>
      <c r="F19" s="152"/>
      <c r="G19" s="152"/>
      <c r="H19" s="152"/>
      <c r="I19" s="152"/>
      <c r="J19" s="152"/>
      <c r="K19" s="152"/>
      <c r="L19" s="152"/>
      <c r="M19" s="152"/>
      <c r="N19" s="42"/>
      <c r="O19" s="42"/>
      <c r="P19" s="42"/>
      <c r="Q19" s="42"/>
      <c r="R19" s="42"/>
      <c r="S19" s="42"/>
      <c r="T19" s="42"/>
      <c r="U19" s="42"/>
    </row>
    <row r="20" spans="2:21">
      <c r="B20" s="42"/>
      <c r="C20" s="53"/>
      <c r="D20" s="153"/>
      <c r="E20" s="152"/>
      <c r="F20" s="152"/>
      <c r="G20" s="152"/>
      <c r="H20" s="152"/>
      <c r="I20" s="152"/>
      <c r="J20" s="152"/>
      <c r="K20" s="152"/>
      <c r="L20" s="152"/>
      <c r="M20" s="152"/>
      <c r="N20" s="42"/>
      <c r="O20" s="42"/>
      <c r="P20" s="42"/>
      <c r="Q20" s="42"/>
      <c r="R20" s="42"/>
      <c r="S20" s="42"/>
      <c r="T20" s="42"/>
      <c r="U20" s="42"/>
    </row>
    <row r="21" spans="2:21">
      <c r="B21" s="54" t="s">
        <v>15</v>
      </c>
      <c r="C21" s="53"/>
      <c r="D21" s="154"/>
      <c r="E21" s="152"/>
      <c r="F21" s="152"/>
      <c r="G21" s="152"/>
      <c r="H21" s="152"/>
      <c r="I21" s="152"/>
      <c r="J21" s="152"/>
      <c r="K21" s="152"/>
      <c r="L21" s="152"/>
      <c r="M21" s="152"/>
      <c r="N21" s="42"/>
      <c r="O21" s="42"/>
      <c r="P21" s="42"/>
      <c r="Q21" s="42"/>
      <c r="R21" s="42"/>
      <c r="S21" s="42"/>
      <c r="T21" s="42"/>
      <c r="U21" s="42"/>
    </row>
    <row r="22" spans="2:21">
      <c r="B22" s="45"/>
      <c r="C22" s="55"/>
      <c r="D22" s="155"/>
      <c r="E22" s="156"/>
      <c r="F22" s="156"/>
      <c r="G22" s="156"/>
      <c r="H22" s="156"/>
      <c r="I22" s="156"/>
      <c r="J22" s="156"/>
      <c r="K22" s="156"/>
      <c r="L22" s="156"/>
      <c r="M22" s="156"/>
      <c r="N22" s="42"/>
      <c r="O22" s="42"/>
      <c r="P22" s="42"/>
      <c r="Q22" s="42"/>
      <c r="R22" s="42"/>
      <c r="S22" s="42"/>
      <c r="T22" s="42"/>
      <c r="U22" s="42"/>
    </row>
    <row r="23" spans="2:21">
      <c r="B23" s="42"/>
      <c r="C23" s="53"/>
      <c r="D23" s="153"/>
      <c r="E23" s="152"/>
      <c r="F23" s="152"/>
      <c r="G23" s="152"/>
      <c r="H23" s="152"/>
      <c r="I23" s="152"/>
      <c r="J23" s="152"/>
      <c r="K23" s="152"/>
      <c r="L23" s="152"/>
      <c r="M23" s="152"/>
      <c r="N23" s="42"/>
      <c r="O23" s="42"/>
      <c r="P23" s="42"/>
      <c r="Q23" s="42"/>
      <c r="R23" s="42"/>
      <c r="S23" s="42"/>
      <c r="T23" s="42"/>
      <c r="U23" s="42"/>
    </row>
    <row r="24" spans="2:21">
      <c r="B24" s="42"/>
      <c r="C24" s="152"/>
      <c r="D24" s="152"/>
      <c r="E24" s="179" t="s">
        <v>16</v>
      </c>
      <c r="F24" s="179"/>
      <c r="G24" s="179"/>
      <c r="H24" s="179"/>
      <c r="I24" s="152"/>
      <c r="J24" s="152"/>
      <c r="K24" s="152"/>
      <c r="L24" s="152"/>
      <c r="M24" s="152"/>
      <c r="N24" s="42"/>
      <c r="O24" s="42"/>
      <c r="P24" s="42"/>
      <c r="Q24" s="42"/>
      <c r="R24" s="42"/>
      <c r="S24" s="42"/>
      <c r="T24" s="42"/>
      <c r="U24" s="42"/>
    </row>
    <row r="25" spans="2:21" ht="30">
      <c r="B25" s="42"/>
      <c r="C25" s="152"/>
      <c r="D25" s="152"/>
      <c r="E25" s="144" t="s">
        <v>17</v>
      </c>
      <c r="F25" s="144" t="s">
        <v>18</v>
      </c>
      <c r="G25" s="144" t="s">
        <v>19</v>
      </c>
      <c r="H25" s="144" t="s">
        <v>20</v>
      </c>
      <c r="I25" s="152"/>
      <c r="J25" s="152"/>
      <c r="K25" s="152"/>
      <c r="L25" s="152"/>
      <c r="M25" s="152"/>
      <c r="N25" s="42"/>
      <c r="O25" s="42"/>
      <c r="P25" s="42"/>
      <c r="Q25" s="42"/>
      <c r="R25" s="42"/>
      <c r="S25" s="42"/>
      <c r="T25" s="42"/>
      <c r="U25" s="42"/>
    </row>
    <row r="26" spans="2:21" ht="14.45" customHeight="1">
      <c r="B26" s="42"/>
      <c r="C26" s="176" t="s">
        <v>21</v>
      </c>
      <c r="D26" s="142" t="s">
        <v>22</v>
      </c>
      <c r="E26" s="145">
        <v>1</v>
      </c>
      <c r="F26" s="145">
        <v>1</v>
      </c>
      <c r="G26" s="146">
        <v>2</v>
      </c>
      <c r="H26" s="147">
        <v>3</v>
      </c>
      <c r="I26" s="152"/>
      <c r="J26" s="152"/>
      <c r="K26" s="152"/>
      <c r="L26" s="152"/>
      <c r="M26" s="152"/>
      <c r="N26" s="42"/>
      <c r="O26" s="42"/>
      <c r="P26" s="42"/>
      <c r="Q26" s="42"/>
      <c r="R26" s="42"/>
      <c r="S26" s="42"/>
      <c r="T26" s="42"/>
      <c r="U26" s="42"/>
    </row>
    <row r="27" spans="2:21">
      <c r="B27" s="42"/>
      <c r="C27" s="177"/>
      <c r="D27" s="143" t="s">
        <v>23</v>
      </c>
      <c r="E27" s="145">
        <v>1</v>
      </c>
      <c r="F27" s="145">
        <v>1</v>
      </c>
      <c r="G27" s="146">
        <v>2</v>
      </c>
      <c r="H27" s="147">
        <v>3</v>
      </c>
      <c r="I27" s="152"/>
      <c r="J27" s="152"/>
      <c r="K27" s="152"/>
      <c r="L27" s="152"/>
      <c r="M27" s="152"/>
      <c r="N27" s="42"/>
      <c r="O27" s="42"/>
      <c r="P27" s="42"/>
      <c r="Q27" s="42"/>
      <c r="R27" s="42"/>
      <c r="S27" s="42"/>
      <c r="T27" s="42"/>
      <c r="U27" s="42"/>
    </row>
    <row r="28" spans="2:21">
      <c r="B28" s="42"/>
      <c r="C28" s="177"/>
      <c r="D28" s="143" t="s">
        <v>24</v>
      </c>
      <c r="E28" s="145">
        <v>1</v>
      </c>
      <c r="F28" s="146">
        <v>2</v>
      </c>
      <c r="G28" s="147">
        <v>3</v>
      </c>
      <c r="H28" s="148">
        <v>4</v>
      </c>
      <c r="I28" s="152"/>
      <c r="J28" s="152"/>
      <c r="K28" s="152"/>
      <c r="L28" s="152"/>
      <c r="M28" s="152"/>
      <c r="N28" s="42"/>
      <c r="O28" s="42"/>
      <c r="P28" s="42"/>
      <c r="Q28" s="42"/>
      <c r="R28" s="42"/>
      <c r="S28" s="42"/>
      <c r="T28" s="42"/>
      <c r="U28" s="42"/>
    </row>
    <row r="29" spans="2:21">
      <c r="B29" s="42"/>
      <c r="C29" s="178"/>
      <c r="D29" s="143" t="s">
        <v>25</v>
      </c>
      <c r="E29" s="146">
        <v>2</v>
      </c>
      <c r="F29" s="146">
        <v>2</v>
      </c>
      <c r="G29" s="147">
        <v>3</v>
      </c>
      <c r="H29" s="148">
        <v>4</v>
      </c>
      <c r="I29" s="152"/>
      <c r="J29" s="157"/>
      <c r="K29" s="157"/>
      <c r="L29" s="157"/>
      <c r="M29" s="157"/>
      <c r="N29" s="42"/>
      <c r="O29" s="42"/>
      <c r="P29" s="42"/>
      <c r="Q29" s="42"/>
      <c r="R29" s="42"/>
      <c r="S29" s="42"/>
      <c r="T29" s="42"/>
      <c r="U29" s="42"/>
    </row>
    <row r="30" spans="2:21">
      <c r="B30" s="42"/>
      <c r="C30" s="152"/>
      <c r="D30" s="152"/>
      <c r="E30" s="152"/>
      <c r="F30" s="152"/>
      <c r="G30" s="152"/>
      <c r="H30" s="152"/>
      <c r="I30" s="152"/>
      <c r="J30" s="152"/>
      <c r="K30" s="152"/>
      <c r="L30" s="152"/>
      <c r="M30" s="152"/>
      <c r="N30" s="42"/>
      <c r="O30" s="42"/>
      <c r="P30" s="42"/>
      <c r="Q30" s="42"/>
      <c r="R30" s="42"/>
      <c r="S30" s="42"/>
      <c r="T30" s="42"/>
      <c r="U30" s="42"/>
    </row>
    <row r="31" spans="2:21">
      <c r="B31" s="42"/>
      <c r="C31" s="53"/>
      <c r="D31" s="153"/>
      <c r="E31" s="152"/>
      <c r="F31" s="152"/>
      <c r="G31" s="152"/>
      <c r="H31" s="152"/>
      <c r="I31" s="152"/>
      <c r="J31" s="152"/>
      <c r="K31" s="152"/>
      <c r="L31" s="152"/>
      <c r="M31" s="152"/>
      <c r="N31" s="42"/>
      <c r="O31" s="42"/>
      <c r="P31" s="42"/>
      <c r="Q31" s="42"/>
      <c r="R31" s="42"/>
      <c r="S31" s="42"/>
      <c r="T31" s="42"/>
      <c r="U31" s="42"/>
    </row>
    <row r="32" spans="2:21">
      <c r="B32" s="42"/>
      <c r="C32" s="53"/>
      <c r="D32" s="153"/>
      <c r="E32" s="157"/>
      <c r="F32" s="157"/>
      <c r="G32" s="157"/>
      <c r="H32" s="157"/>
      <c r="I32" s="152"/>
      <c r="J32" s="157"/>
      <c r="K32" s="157"/>
      <c r="L32" s="157"/>
      <c r="M32" s="157"/>
      <c r="N32" s="42"/>
      <c r="O32" s="42"/>
      <c r="P32" s="42"/>
      <c r="Q32" s="42"/>
      <c r="R32" s="42"/>
      <c r="S32" s="42"/>
      <c r="T32" s="42"/>
      <c r="U32" s="42"/>
    </row>
    <row r="33" spans="2:21">
      <c r="B33" s="54" t="s">
        <v>26</v>
      </c>
      <c r="C33" s="53"/>
      <c r="D33" s="154"/>
      <c r="E33" s="152"/>
      <c r="F33" s="152"/>
      <c r="G33" s="152"/>
      <c r="H33" s="152"/>
      <c r="I33" s="152"/>
      <c r="J33" s="152"/>
      <c r="K33" s="152"/>
      <c r="L33" s="152"/>
      <c r="M33" s="152"/>
      <c r="N33" s="42"/>
      <c r="O33" s="42"/>
      <c r="P33" s="42"/>
      <c r="Q33" s="42"/>
      <c r="R33" s="42"/>
      <c r="S33" s="42"/>
      <c r="T33" s="42"/>
      <c r="U33" s="42"/>
    </row>
    <row r="34" spans="2:21">
      <c r="B34" s="45"/>
      <c r="C34" s="55"/>
      <c r="D34" s="155"/>
      <c r="E34" s="156"/>
      <c r="F34" s="156"/>
      <c r="G34" s="156"/>
      <c r="H34" s="156"/>
      <c r="I34" s="156"/>
      <c r="J34" s="156"/>
      <c r="K34" s="156"/>
      <c r="L34" s="156"/>
      <c r="M34" s="156"/>
      <c r="N34" s="42"/>
      <c r="O34" s="42"/>
      <c r="P34" s="42"/>
      <c r="Q34" s="42"/>
      <c r="R34" s="42"/>
      <c r="S34" s="42"/>
      <c r="T34" s="42"/>
      <c r="U34" s="42"/>
    </row>
    <row r="35" spans="2:21">
      <c r="B35" s="42" t="s">
        <v>27</v>
      </c>
      <c r="C35" s="53"/>
      <c r="D35" s="153"/>
      <c r="E35" s="152"/>
      <c r="F35" s="152"/>
      <c r="G35" s="152"/>
      <c r="H35" s="152"/>
      <c r="I35" s="152"/>
      <c r="J35" s="152"/>
      <c r="K35" s="152"/>
      <c r="L35" s="152"/>
      <c r="M35" s="152"/>
      <c r="N35" s="42"/>
      <c r="O35" s="42"/>
      <c r="P35" s="42"/>
      <c r="Q35" s="42"/>
      <c r="R35" s="42"/>
      <c r="S35" s="42"/>
      <c r="T35" s="42"/>
      <c r="U35" s="42"/>
    </row>
    <row r="36" spans="2:21">
      <c r="B36" s="151"/>
      <c r="C36" s="53"/>
      <c r="D36" s="153"/>
      <c r="E36" s="152"/>
      <c r="F36" s="152"/>
      <c r="G36" s="152"/>
      <c r="H36" s="152"/>
      <c r="I36" s="152"/>
      <c r="J36" s="152"/>
      <c r="K36" s="152"/>
      <c r="L36" s="152"/>
      <c r="M36" s="152"/>
      <c r="N36" s="42"/>
      <c r="O36" s="42"/>
      <c r="P36" s="42"/>
      <c r="Q36" s="42"/>
      <c r="R36" s="42"/>
      <c r="S36" s="42"/>
      <c r="T36" s="42"/>
      <c r="U36" s="42"/>
    </row>
    <row r="37" spans="2:21">
      <c r="B37" s="42"/>
      <c r="C37" s="53"/>
      <c r="D37" s="153"/>
      <c r="E37" s="152"/>
      <c r="F37" s="152"/>
      <c r="G37" s="152"/>
      <c r="H37" s="152"/>
      <c r="I37" s="152"/>
      <c r="J37" s="152"/>
      <c r="K37" s="152"/>
      <c r="L37" s="152"/>
      <c r="M37" s="152"/>
      <c r="N37" s="42"/>
      <c r="O37" s="42"/>
      <c r="P37" s="42"/>
      <c r="Q37" s="42"/>
      <c r="R37" s="42"/>
      <c r="S37" s="42"/>
      <c r="T37" s="42"/>
      <c r="U37" s="42"/>
    </row>
    <row r="38" spans="2:21">
      <c r="B38" s="42"/>
      <c r="C38" s="53"/>
      <c r="D38" s="153"/>
      <c r="E38" s="152"/>
      <c r="F38" s="152"/>
      <c r="G38" s="152"/>
      <c r="H38" s="152"/>
      <c r="I38" s="152"/>
      <c r="J38" s="152"/>
      <c r="K38" s="152"/>
      <c r="L38" s="152"/>
      <c r="M38" s="152"/>
      <c r="N38" s="42"/>
      <c r="O38" s="42"/>
      <c r="P38" s="42"/>
      <c r="Q38" s="42"/>
      <c r="R38" s="42"/>
      <c r="S38" s="42"/>
      <c r="T38" s="42"/>
      <c r="U38" s="42"/>
    </row>
    <row r="39" spans="2:21">
      <c r="B39" s="42"/>
      <c r="C39" s="53"/>
      <c r="D39" s="153"/>
      <c r="E39" s="152"/>
      <c r="F39" s="152"/>
      <c r="G39" s="152"/>
      <c r="H39" s="152"/>
      <c r="I39" s="152"/>
      <c r="J39" s="152"/>
      <c r="K39" s="152"/>
      <c r="L39" s="152"/>
      <c r="M39" s="152"/>
      <c r="N39" s="42"/>
      <c r="O39" s="42"/>
      <c r="P39" s="42"/>
      <c r="Q39" s="42"/>
      <c r="R39" s="42"/>
      <c r="S39" s="42"/>
      <c r="T39" s="42"/>
      <c r="U39" s="42"/>
    </row>
    <row r="40" spans="2:21">
      <c r="B40" s="42" t="s">
        <v>28</v>
      </c>
      <c r="C40" s="53"/>
      <c r="D40" s="153"/>
      <c r="E40" s="152"/>
      <c r="F40" s="152"/>
      <c r="G40" s="152"/>
      <c r="H40" s="152"/>
      <c r="I40" s="152"/>
      <c r="J40" s="152"/>
      <c r="K40" s="152"/>
      <c r="L40" s="152"/>
      <c r="M40" s="152"/>
      <c r="N40" s="42"/>
      <c r="O40" s="42"/>
      <c r="P40" s="42"/>
      <c r="Q40" s="42"/>
      <c r="R40" s="42"/>
      <c r="S40" s="42"/>
      <c r="T40" s="42"/>
      <c r="U40" s="42"/>
    </row>
    <row r="41" spans="2:21" ht="30" customHeight="1">
      <c r="B41" s="173" t="s">
        <v>29</v>
      </c>
      <c r="C41" s="173"/>
      <c r="D41" s="173"/>
      <c r="E41" s="173"/>
      <c r="F41" s="173"/>
      <c r="G41" s="173"/>
      <c r="H41" s="173"/>
      <c r="I41" s="173"/>
      <c r="J41" s="173"/>
      <c r="K41" s="173"/>
      <c r="L41" s="152"/>
      <c r="M41" s="152"/>
      <c r="N41" s="42"/>
      <c r="O41" s="42"/>
      <c r="P41" s="42"/>
      <c r="Q41" s="42"/>
      <c r="R41" s="42"/>
      <c r="S41" s="42"/>
      <c r="T41" s="42"/>
      <c r="U41" s="42"/>
    </row>
    <row r="42" spans="2:21">
      <c r="B42" s="151"/>
      <c r="C42" s="53"/>
      <c r="D42" s="153"/>
      <c r="E42" s="152"/>
      <c r="F42" s="152"/>
      <c r="G42" s="152"/>
      <c r="H42" s="152"/>
      <c r="I42" s="152"/>
      <c r="J42" s="152"/>
      <c r="K42" s="152"/>
      <c r="L42" s="152"/>
      <c r="M42" s="152"/>
      <c r="N42" s="42"/>
      <c r="O42" s="42"/>
      <c r="P42" s="42"/>
      <c r="Q42" s="42"/>
      <c r="R42" s="42"/>
      <c r="S42" s="42"/>
      <c r="T42" s="42"/>
      <c r="U42" s="42"/>
    </row>
    <row r="43" spans="2:21">
      <c r="B43" s="151"/>
      <c r="C43" s="53"/>
      <c r="D43" s="153"/>
      <c r="E43" s="152"/>
      <c r="F43" s="152"/>
      <c r="G43" s="152"/>
      <c r="H43" s="152"/>
      <c r="I43" s="152"/>
      <c r="J43" s="152"/>
      <c r="K43" s="152"/>
      <c r="L43" s="152"/>
      <c r="M43" s="152"/>
      <c r="N43" s="42"/>
      <c r="O43" s="42"/>
      <c r="P43" s="42"/>
      <c r="Q43" s="42"/>
      <c r="R43" s="42"/>
      <c r="S43" s="42"/>
      <c r="T43" s="42"/>
      <c r="U43" s="42"/>
    </row>
    <row r="44" spans="2:21">
      <c r="B44" s="42"/>
      <c r="C44" s="53"/>
      <c r="D44" s="153"/>
      <c r="E44" s="152"/>
      <c r="F44" s="152"/>
      <c r="G44" s="152"/>
      <c r="H44" s="152"/>
      <c r="I44" s="152"/>
      <c r="J44" s="152"/>
      <c r="K44" s="152"/>
      <c r="L44" s="152"/>
      <c r="M44" s="152"/>
      <c r="N44" s="42"/>
      <c r="O44" s="42"/>
      <c r="P44" s="42"/>
      <c r="Q44" s="42"/>
      <c r="R44" s="42"/>
      <c r="S44" s="42"/>
      <c r="T44" s="42"/>
      <c r="U44" s="42"/>
    </row>
    <row r="45" spans="2:21">
      <c r="B45" s="42"/>
      <c r="C45" s="53"/>
      <c r="D45" s="153"/>
      <c r="E45" s="152"/>
      <c r="F45" s="152"/>
      <c r="G45" s="152"/>
      <c r="H45" s="152"/>
      <c r="I45" s="152"/>
      <c r="J45" s="152"/>
      <c r="K45" s="152"/>
      <c r="L45" s="152"/>
      <c r="M45" s="152"/>
      <c r="N45" s="42"/>
      <c r="O45" s="42"/>
      <c r="P45" s="42"/>
      <c r="Q45" s="42"/>
      <c r="R45" s="42"/>
      <c r="S45" s="42"/>
      <c r="T45" s="42"/>
      <c r="U45" s="42"/>
    </row>
    <row r="46" spans="2:21">
      <c r="B46" s="42"/>
      <c r="C46" s="53"/>
      <c r="D46" s="153"/>
      <c r="E46" s="152"/>
      <c r="F46" s="152"/>
      <c r="G46" s="152"/>
      <c r="H46" s="152"/>
      <c r="I46" s="152"/>
      <c r="J46" s="152"/>
      <c r="K46" s="152"/>
      <c r="L46" s="152"/>
      <c r="M46" s="152"/>
      <c r="N46" s="42"/>
      <c r="O46" s="42"/>
      <c r="P46" s="42"/>
      <c r="Q46" s="42"/>
      <c r="R46" s="42"/>
      <c r="S46" s="42"/>
      <c r="T46" s="42"/>
      <c r="U46" s="42"/>
    </row>
    <row r="47" spans="2:21">
      <c r="B47" s="42"/>
      <c r="C47" s="53"/>
      <c r="D47" s="153"/>
      <c r="E47" s="152"/>
      <c r="F47" s="152"/>
      <c r="G47" s="152"/>
      <c r="H47" s="152"/>
      <c r="I47" s="152"/>
      <c r="J47" s="152"/>
      <c r="K47" s="152"/>
      <c r="L47" s="152"/>
      <c r="M47" s="152"/>
      <c r="N47" s="42"/>
      <c r="O47" s="42"/>
      <c r="P47" s="42"/>
      <c r="Q47" s="42"/>
      <c r="R47" s="42"/>
      <c r="S47" s="42"/>
      <c r="T47" s="42"/>
      <c r="U47" s="42"/>
    </row>
    <row r="48" spans="2:21">
      <c r="B48" s="42"/>
      <c r="C48" s="53"/>
      <c r="D48" s="153"/>
      <c r="E48" s="152"/>
      <c r="F48" s="152"/>
      <c r="G48" s="152"/>
      <c r="H48" s="152"/>
      <c r="I48" s="152"/>
      <c r="J48" s="152"/>
      <c r="K48" s="152"/>
      <c r="L48" s="152"/>
      <c r="M48" s="152"/>
      <c r="N48" s="42"/>
      <c r="O48" s="42"/>
      <c r="P48" s="42"/>
      <c r="Q48" s="42"/>
      <c r="R48" s="42"/>
      <c r="S48" s="42"/>
      <c r="T48" s="42"/>
      <c r="U48" s="42"/>
    </row>
    <row r="49" spans="2:21">
      <c r="B49" s="42"/>
      <c r="C49" s="53"/>
      <c r="D49" s="153"/>
      <c r="E49" s="152"/>
      <c r="F49" s="152"/>
      <c r="G49" s="152"/>
      <c r="H49" s="152"/>
      <c r="I49" s="152"/>
      <c r="J49" s="152"/>
      <c r="K49" s="152"/>
      <c r="L49" s="152"/>
      <c r="M49" s="152"/>
      <c r="N49" s="42"/>
      <c r="O49" s="42"/>
      <c r="P49" s="42"/>
      <c r="Q49" s="42"/>
      <c r="R49" s="42"/>
      <c r="S49" s="42"/>
      <c r="T49" s="42"/>
      <c r="U49" s="42"/>
    </row>
    <row r="50" spans="2:21">
      <c r="B50" s="42"/>
      <c r="C50" s="53"/>
      <c r="D50" s="153"/>
      <c r="E50" s="152"/>
      <c r="F50" s="152"/>
      <c r="G50" s="152"/>
      <c r="H50" s="152"/>
      <c r="I50" s="152"/>
      <c r="J50" s="152"/>
      <c r="K50" s="152"/>
      <c r="L50" s="152"/>
      <c r="M50" s="152"/>
      <c r="N50" s="42"/>
      <c r="O50" s="42"/>
      <c r="P50" s="42"/>
      <c r="Q50" s="42"/>
      <c r="R50" s="42"/>
      <c r="S50" s="42"/>
      <c r="T50" s="42"/>
      <c r="U50" s="42"/>
    </row>
    <row r="51" spans="2:21">
      <c r="B51" s="42"/>
      <c r="C51" s="42"/>
      <c r="D51" s="42"/>
      <c r="E51" s="42"/>
      <c r="F51" s="42"/>
      <c r="G51" s="42"/>
      <c r="H51" s="42"/>
      <c r="I51" s="42"/>
      <c r="J51" s="42"/>
      <c r="K51" s="42"/>
      <c r="L51" s="42"/>
      <c r="M51" s="42"/>
      <c r="N51" s="42"/>
      <c r="O51" s="42"/>
      <c r="P51" s="42"/>
      <c r="Q51" s="42"/>
      <c r="R51" s="42"/>
      <c r="S51" s="42"/>
      <c r="T51" s="42"/>
      <c r="U51" s="42"/>
    </row>
    <row r="52" spans="2:21">
      <c r="B52" s="151" t="s">
        <v>30</v>
      </c>
      <c r="C52" s="42"/>
      <c r="D52" s="42"/>
      <c r="E52" s="42"/>
      <c r="F52" s="42"/>
      <c r="G52" s="42"/>
      <c r="H52" s="42"/>
      <c r="I52" s="42"/>
      <c r="J52" s="42"/>
      <c r="K52" s="42"/>
      <c r="L52" s="42"/>
      <c r="M52" s="42"/>
      <c r="N52" s="42"/>
      <c r="O52" s="42"/>
      <c r="P52" s="42"/>
      <c r="Q52" s="42"/>
      <c r="R52" s="42"/>
      <c r="S52" s="42"/>
      <c r="T52" s="42"/>
      <c r="U52" s="42"/>
    </row>
    <row r="53" spans="2:21">
      <c r="B53" s="151"/>
      <c r="C53" s="53"/>
      <c r="D53" s="153"/>
      <c r="E53" s="152"/>
      <c r="F53" s="152"/>
      <c r="G53" s="152"/>
      <c r="H53" s="152"/>
      <c r="I53" s="152"/>
      <c r="J53" s="152"/>
      <c r="K53" s="152"/>
      <c r="L53" s="152"/>
      <c r="M53" s="152"/>
      <c r="N53" s="42"/>
      <c r="O53" s="42"/>
      <c r="P53" s="42"/>
      <c r="Q53" s="42"/>
      <c r="R53" s="42"/>
      <c r="S53" s="42"/>
      <c r="T53" s="42"/>
      <c r="U53" s="42"/>
    </row>
    <row r="54" spans="2:21">
      <c r="B54" s="42"/>
      <c r="C54" s="53"/>
      <c r="D54" s="153"/>
      <c r="E54" s="152"/>
      <c r="F54" s="152"/>
      <c r="G54" s="152"/>
      <c r="H54" s="152"/>
      <c r="I54" s="152"/>
      <c r="J54" s="152"/>
      <c r="K54" s="152"/>
      <c r="L54" s="152"/>
      <c r="M54" s="152"/>
      <c r="N54" s="42"/>
      <c r="O54" s="42"/>
      <c r="P54" s="42"/>
      <c r="Q54" s="42"/>
      <c r="R54" s="42"/>
      <c r="S54" s="42"/>
      <c r="T54" s="42"/>
      <c r="U54" s="42"/>
    </row>
    <row r="55" spans="2:21">
      <c r="B55" s="42"/>
      <c r="C55" s="53"/>
      <c r="D55" s="153"/>
      <c r="E55" s="152"/>
      <c r="F55" s="152"/>
      <c r="G55" s="152"/>
      <c r="H55" s="152"/>
      <c r="I55" s="152"/>
      <c r="J55" s="152"/>
      <c r="K55" s="152"/>
      <c r="L55" s="152"/>
      <c r="M55" s="152"/>
      <c r="N55" s="42"/>
      <c r="O55" s="42"/>
      <c r="P55" s="42"/>
      <c r="Q55" s="42"/>
      <c r="R55" s="42"/>
      <c r="S55" s="42"/>
      <c r="T55" s="42"/>
      <c r="U55" s="42"/>
    </row>
    <row r="56" spans="2:21">
      <c r="B56" s="42"/>
      <c r="C56" s="53"/>
      <c r="D56" s="153"/>
      <c r="E56" s="152"/>
      <c r="F56" s="152"/>
      <c r="G56" s="152"/>
      <c r="H56" s="152"/>
      <c r="I56" s="152"/>
      <c r="J56" s="152"/>
      <c r="K56" s="152"/>
      <c r="L56" s="152"/>
      <c r="M56" s="152"/>
      <c r="N56" s="42"/>
      <c r="O56" s="42"/>
      <c r="P56" s="42"/>
      <c r="Q56" s="42"/>
      <c r="R56" s="42"/>
      <c r="S56" s="42"/>
      <c r="T56" s="42"/>
      <c r="U56" s="42"/>
    </row>
    <row r="57" spans="2:21">
      <c r="B57" s="42"/>
      <c r="C57" s="53"/>
      <c r="D57" s="153"/>
      <c r="E57" s="152"/>
      <c r="F57" s="152"/>
      <c r="G57" s="152"/>
      <c r="H57" s="152"/>
      <c r="I57" s="152"/>
      <c r="J57" s="152"/>
      <c r="K57" s="152"/>
      <c r="L57" s="152"/>
      <c r="M57" s="152"/>
      <c r="N57" s="42"/>
      <c r="O57" s="42"/>
      <c r="P57" s="42"/>
      <c r="Q57" s="42"/>
      <c r="R57" s="42"/>
      <c r="S57" s="42"/>
      <c r="T57" s="42"/>
      <c r="U57" s="42"/>
    </row>
    <row r="58" spans="2:21">
      <c r="B58" s="42"/>
      <c r="C58" s="53"/>
      <c r="D58" s="153"/>
      <c r="E58" s="152"/>
      <c r="F58" s="152"/>
      <c r="G58" s="152"/>
      <c r="H58" s="152"/>
      <c r="I58" s="152"/>
      <c r="J58" s="152"/>
      <c r="K58" s="152"/>
      <c r="L58" s="152"/>
      <c r="M58" s="152"/>
      <c r="N58" s="42"/>
      <c r="O58" s="42"/>
      <c r="P58" s="42"/>
      <c r="Q58" s="42"/>
      <c r="R58" s="42"/>
      <c r="S58" s="42"/>
      <c r="T58" s="42"/>
      <c r="U58" s="42"/>
    </row>
    <row r="59" spans="2:21">
      <c r="B59" s="42"/>
      <c r="C59" s="53"/>
      <c r="D59" s="153"/>
      <c r="E59" s="152"/>
      <c r="F59" s="152"/>
      <c r="G59" s="152"/>
      <c r="H59" s="152"/>
      <c r="I59" s="152"/>
      <c r="J59" s="152"/>
      <c r="K59" s="152"/>
      <c r="L59" s="152"/>
      <c r="M59" s="152"/>
      <c r="N59" s="42"/>
      <c r="O59" s="42"/>
      <c r="P59" s="42"/>
      <c r="Q59" s="42"/>
      <c r="R59" s="42"/>
      <c r="S59" s="42"/>
      <c r="T59" s="42"/>
      <c r="U59" s="42"/>
    </row>
    <row r="60" spans="2:21">
      <c r="B60" s="42"/>
      <c r="C60" s="53"/>
      <c r="D60" s="153"/>
      <c r="E60" s="152"/>
      <c r="F60" s="152"/>
      <c r="G60" s="152"/>
      <c r="H60" s="152"/>
      <c r="I60" s="152"/>
      <c r="J60" s="152"/>
      <c r="K60" s="152"/>
      <c r="L60" s="152"/>
      <c r="M60" s="152"/>
      <c r="N60" s="42"/>
      <c r="O60" s="42"/>
      <c r="P60" s="42"/>
      <c r="Q60" s="42"/>
      <c r="R60" s="42"/>
      <c r="S60" s="42"/>
      <c r="T60" s="42"/>
      <c r="U60" s="42"/>
    </row>
    <row r="61" spans="2:21">
      <c r="B61" s="42"/>
      <c r="C61" s="53"/>
      <c r="D61" s="153"/>
      <c r="E61" s="152"/>
      <c r="F61" s="152"/>
      <c r="G61" s="152"/>
      <c r="H61" s="152"/>
      <c r="I61" s="152"/>
      <c r="J61" s="152"/>
      <c r="K61" s="152"/>
      <c r="L61" s="152"/>
      <c r="M61" s="152"/>
      <c r="N61" s="42"/>
      <c r="O61" s="42"/>
      <c r="P61" s="42"/>
      <c r="Q61" s="42"/>
      <c r="R61" s="42"/>
      <c r="S61" s="42"/>
      <c r="T61" s="42"/>
      <c r="U61" s="42"/>
    </row>
    <row r="62" spans="2:21">
      <c r="B62" s="42"/>
      <c r="C62" s="53"/>
      <c r="D62" s="153"/>
      <c r="E62" s="152"/>
      <c r="F62" s="152"/>
      <c r="G62" s="152"/>
      <c r="H62" s="152"/>
      <c r="I62" s="152"/>
      <c r="J62" s="152"/>
      <c r="K62" s="152"/>
      <c r="L62" s="152"/>
      <c r="M62" s="152"/>
      <c r="N62" s="42"/>
      <c r="O62" s="42"/>
      <c r="P62" s="42"/>
      <c r="Q62" s="42"/>
      <c r="R62" s="42"/>
      <c r="S62" s="42"/>
      <c r="T62" s="42"/>
      <c r="U62" s="42"/>
    </row>
    <row r="63" spans="2:21">
      <c r="B63" s="42"/>
      <c r="C63" s="53"/>
      <c r="D63" s="153"/>
      <c r="E63" s="152"/>
      <c r="F63" s="152"/>
      <c r="G63" s="152"/>
      <c r="H63" s="152"/>
      <c r="I63" s="152"/>
      <c r="J63" s="152"/>
      <c r="K63" s="152"/>
      <c r="L63" s="152"/>
      <c r="M63" s="152"/>
      <c r="N63" s="42"/>
      <c r="O63" s="42"/>
      <c r="P63" s="42"/>
      <c r="Q63" s="42"/>
      <c r="R63" s="42"/>
      <c r="S63" s="42"/>
      <c r="T63" s="42"/>
      <c r="U63" s="42"/>
    </row>
    <row r="64" spans="2:21">
      <c r="B64" s="42" t="s">
        <v>614</v>
      </c>
      <c r="C64" s="53"/>
      <c r="D64" s="153"/>
      <c r="E64" s="152"/>
      <c r="F64" s="152"/>
      <c r="G64" s="152"/>
      <c r="H64" s="152"/>
      <c r="I64" s="152"/>
      <c r="J64" s="152"/>
      <c r="K64" s="152"/>
      <c r="L64" s="152"/>
      <c r="M64" s="152"/>
      <c r="N64" s="42"/>
      <c r="O64" s="42"/>
      <c r="P64" s="42"/>
      <c r="Q64" s="42"/>
      <c r="R64" s="42"/>
      <c r="S64" s="42"/>
      <c r="T64" s="42"/>
      <c r="U64" s="42"/>
    </row>
    <row r="65" spans="2:21">
      <c r="B65" s="42"/>
      <c r="C65" s="53"/>
      <c r="D65" s="153"/>
      <c r="E65" s="152"/>
      <c r="F65" s="152"/>
      <c r="G65" s="152"/>
      <c r="H65" s="152"/>
      <c r="I65" s="152"/>
      <c r="J65" s="152"/>
      <c r="K65" s="152"/>
      <c r="L65" s="152"/>
      <c r="M65" s="152"/>
      <c r="N65" s="42"/>
      <c r="O65" s="42"/>
      <c r="P65" s="42"/>
      <c r="Q65" s="42"/>
      <c r="R65" s="42"/>
      <c r="S65" s="42"/>
      <c r="T65" s="42"/>
      <c r="U65" s="42"/>
    </row>
    <row r="66" spans="2:21">
      <c r="B66" s="42"/>
      <c r="C66" s="53"/>
      <c r="D66" s="153"/>
      <c r="E66" s="152"/>
      <c r="F66" s="152"/>
      <c r="G66" s="152"/>
      <c r="H66" s="152"/>
      <c r="I66" s="152"/>
      <c r="J66" s="152"/>
      <c r="K66" s="152"/>
      <c r="L66" s="152"/>
      <c r="M66" s="152"/>
      <c r="N66" s="42"/>
      <c r="O66" s="42"/>
      <c r="P66" s="42"/>
      <c r="Q66" s="42"/>
      <c r="R66" s="42"/>
      <c r="S66" s="42"/>
      <c r="T66" s="42"/>
      <c r="U66" s="42"/>
    </row>
    <row r="67" spans="2:21">
      <c r="B67" s="42"/>
      <c r="C67" s="53"/>
      <c r="D67" s="153"/>
      <c r="E67" s="152"/>
      <c r="F67" s="152"/>
      <c r="G67" s="152"/>
      <c r="H67" s="152"/>
      <c r="I67" s="152"/>
      <c r="J67" s="152"/>
      <c r="K67" s="152"/>
      <c r="L67" s="152"/>
      <c r="M67" s="152"/>
      <c r="N67" s="42"/>
      <c r="O67" s="42"/>
      <c r="P67" s="42"/>
      <c r="Q67" s="42"/>
      <c r="R67" s="42"/>
      <c r="S67" s="42"/>
      <c r="T67" s="42"/>
      <c r="U67" s="42"/>
    </row>
    <row r="68" spans="2:21">
      <c r="B68" s="42"/>
      <c r="C68" s="53"/>
      <c r="D68" s="153"/>
      <c r="E68" s="152"/>
      <c r="F68" s="152"/>
      <c r="G68" s="152"/>
      <c r="H68" s="152"/>
      <c r="I68" s="152"/>
      <c r="J68" s="152"/>
      <c r="K68" s="152"/>
      <c r="L68" s="152"/>
      <c r="M68" s="152"/>
      <c r="N68" s="42"/>
      <c r="O68" s="42"/>
      <c r="P68" s="42"/>
      <c r="Q68" s="42"/>
      <c r="R68" s="42"/>
      <c r="S68" s="42"/>
      <c r="T68" s="42"/>
      <c r="U68" s="42"/>
    </row>
    <row r="69" spans="2:21">
      <c r="B69" s="42"/>
      <c r="C69" s="53"/>
      <c r="D69" s="153"/>
      <c r="E69" s="152"/>
      <c r="F69" s="152"/>
      <c r="G69" s="152"/>
      <c r="H69" s="152"/>
      <c r="I69" s="152"/>
      <c r="J69" s="152"/>
      <c r="K69" s="152"/>
      <c r="L69" s="152"/>
      <c r="M69" s="152"/>
      <c r="N69" s="42"/>
      <c r="O69" s="42"/>
      <c r="P69" s="42"/>
      <c r="Q69" s="42"/>
      <c r="R69" s="42"/>
      <c r="S69" s="42"/>
      <c r="T69" s="42"/>
      <c r="U69" s="42"/>
    </row>
    <row r="70" spans="2:21">
      <c r="B70" s="42"/>
      <c r="C70" s="53"/>
      <c r="D70" s="153"/>
      <c r="E70" s="152"/>
      <c r="F70" s="152"/>
      <c r="G70" s="152"/>
      <c r="H70" s="152"/>
      <c r="I70" s="152"/>
      <c r="J70" s="152"/>
      <c r="K70" s="152"/>
      <c r="L70" s="152"/>
      <c r="M70" s="152"/>
      <c r="N70" s="42"/>
      <c r="O70" s="42"/>
      <c r="P70" s="42"/>
      <c r="Q70" s="42"/>
      <c r="R70" s="42"/>
      <c r="S70" s="42"/>
      <c r="T70" s="42"/>
      <c r="U70" s="42"/>
    </row>
    <row r="71" spans="2:21">
      <c r="B71" s="42" t="s">
        <v>615</v>
      </c>
      <c r="C71" s="53"/>
      <c r="D71" s="153"/>
      <c r="E71" s="152"/>
      <c r="F71" s="152"/>
      <c r="G71" s="152"/>
      <c r="H71" s="152"/>
      <c r="I71" s="152"/>
      <c r="J71" s="152"/>
      <c r="K71" s="152"/>
      <c r="L71" s="152"/>
      <c r="M71" s="152"/>
      <c r="N71" s="42"/>
      <c r="O71" s="42"/>
      <c r="P71" s="42"/>
      <c r="Q71" s="42"/>
      <c r="R71" s="42"/>
      <c r="S71" s="42"/>
      <c r="T71" s="42"/>
      <c r="U71" s="42"/>
    </row>
    <row r="72" spans="2:21">
      <c r="B72" s="42"/>
      <c r="C72" s="53"/>
      <c r="D72" s="153"/>
      <c r="E72" s="152"/>
      <c r="F72" s="152"/>
      <c r="G72" s="152"/>
      <c r="H72" s="152"/>
      <c r="I72" s="152"/>
      <c r="J72" s="152"/>
      <c r="K72" s="152"/>
      <c r="L72" s="152"/>
      <c r="M72" s="152"/>
      <c r="N72" s="42"/>
      <c r="O72" s="42"/>
      <c r="P72" s="42"/>
      <c r="Q72" s="42"/>
      <c r="R72" s="42"/>
      <c r="S72" s="42"/>
      <c r="T72" s="42"/>
      <c r="U72" s="42"/>
    </row>
    <row r="73" spans="2:21">
      <c r="B73" s="42"/>
      <c r="C73" s="53"/>
      <c r="D73" s="153"/>
      <c r="E73" s="152"/>
      <c r="F73" s="152"/>
      <c r="G73" s="152"/>
      <c r="H73" s="152"/>
      <c r="I73" s="152"/>
      <c r="J73" s="152"/>
      <c r="K73" s="152"/>
      <c r="L73" s="152"/>
      <c r="M73" s="152"/>
      <c r="N73" s="42"/>
      <c r="O73" s="42"/>
      <c r="P73" s="42"/>
      <c r="Q73" s="42"/>
      <c r="R73" s="42"/>
      <c r="S73" s="42"/>
      <c r="T73" s="42"/>
      <c r="U73" s="42"/>
    </row>
    <row r="74" spans="2:21">
      <c r="B74" s="42"/>
      <c r="C74" s="53"/>
      <c r="D74" s="153"/>
      <c r="E74" s="152"/>
      <c r="F74" s="152"/>
      <c r="G74" s="152"/>
      <c r="H74" s="152"/>
      <c r="I74" s="152"/>
      <c r="J74" s="152"/>
      <c r="K74" s="152"/>
      <c r="L74" s="152"/>
      <c r="M74" s="152"/>
      <c r="N74" s="42"/>
      <c r="O74" s="42"/>
      <c r="P74" s="42"/>
      <c r="Q74" s="42"/>
      <c r="R74" s="42"/>
      <c r="S74" s="42"/>
      <c r="T74" s="42"/>
      <c r="U74" s="42"/>
    </row>
    <row r="75" spans="2:21">
      <c r="B75" s="42"/>
      <c r="C75" s="53"/>
      <c r="D75" s="153"/>
      <c r="E75" s="152"/>
      <c r="F75" s="152"/>
      <c r="G75" s="152"/>
      <c r="H75" s="152"/>
      <c r="I75" s="152"/>
      <c r="J75" s="152"/>
      <c r="K75" s="152"/>
      <c r="L75" s="152"/>
      <c r="M75" s="152"/>
      <c r="N75" s="42"/>
      <c r="O75" s="42"/>
      <c r="P75" s="42"/>
      <c r="Q75" s="42"/>
      <c r="R75" s="42"/>
      <c r="S75" s="42"/>
      <c r="T75" s="42"/>
      <c r="U75" s="42"/>
    </row>
    <row r="76" spans="2:21">
      <c r="B76" s="42"/>
      <c r="C76" s="53"/>
      <c r="D76" s="153"/>
      <c r="E76" s="152"/>
      <c r="F76" s="152"/>
      <c r="G76" s="152"/>
      <c r="H76" s="152"/>
      <c r="I76" s="152"/>
      <c r="J76" s="152"/>
      <c r="K76" s="152"/>
      <c r="L76" s="152"/>
      <c r="M76" s="152"/>
      <c r="N76" s="42"/>
      <c r="O76" s="42"/>
      <c r="P76" s="42"/>
      <c r="Q76" s="42"/>
      <c r="R76" s="42"/>
      <c r="S76" s="42"/>
      <c r="T76" s="42"/>
      <c r="U76" s="42"/>
    </row>
    <row r="77" spans="2:21">
      <c r="B77" s="42"/>
      <c r="C77" s="53"/>
      <c r="D77" s="153"/>
      <c r="E77" s="152"/>
      <c r="F77" s="152"/>
      <c r="G77" s="152"/>
      <c r="H77" s="152"/>
      <c r="I77" s="152"/>
      <c r="J77" s="152"/>
      <c r="K77" s="152"/>
      <c r="L77" s="152"/>
      <c r="M77" s="152"/>
      <c r="N77" s="42"/>
      <c r="O77" s="42"/>
      <c r="P77" s="42"/>
      <c r="Q77" s="42"/>
      <c r="R77" s="42"/>
      <c r="S77" s="42"/>
      <c r="T77" s="42"/>
      <c r="U77" s="42"/>
    </row>
    <row r="78" spans="2:21" ht="37.5" customHeight="1">
      <c r="B78" s="173" t="s">
        <v>31</v>
      </c>
      <c r="C78" s="173"/>
      <c r="D78" s="173"/>
      <c r="E78" s="173"/>
      <c r="F78" s="173"/>
      <c r="G78" s="173"/>
      <c r="H78" s="173"/>
      <c r="I78" s="173"/>
      <c r="J78" s="173"/>
      <c r="K78" s="173"/>
      <c r="L78" s="173"/>
      <c r="M78" s="173"/>
      <c r="N78" s="42"/>
      <c r="O78" s="42"/>
      <c r="P78" s="42"/>
      <c r="Q78" s="42"/>
      <c r="R78" s="42"/>
      <c r="S78" s="42"/>
      <c r="T78" s="42"/>
      <c r="U78" s="42"/>
    </row>
    <row r="79" spans="2:21">
      <c r="B79" s="42"/>
      <c r="C79" s="53"/>
      <c r="D79" s="153"/>
      <c r="E79" s="152"/>
      <c r="F79" s="152"/>
      <c r="G79" s="152"/>
      <c r="H79" s="152"/>
      <c r="I79" s="152"/>
      <c r="J79" s="152"/>
      <c r="K79" s="152"/>
      <c r="L79" s="152"/>
      <c r="M79" s="152"/>
      <c r="N79" s="42"/>
      <c r="O79" s="42"/>
      <c r="P79" s="42"/>
      <c r="Q79" s="42"/>
      <c r="R79" s="42"/>
      <c r="S79" s="42"/>
      <c r="T79" s="42"/>
      <c r="U79" s="42"/>
    </row>
    <row r="80" spans="2:21">
      <c r="B80" s="42"/>
      <c r="C80" s="151"/>
      <c r="D80" s="42"/>
      <c r="E80" s="42"/>
      <c r="F80" s="42"/>
      <c r="G80" s="42"/>
      <c r="H80" s="42"/>
      <c r="I80" s="42"/>
      <c r="J80" s="42"/>
      <c r="K80" s="42"/>
      <c r="L80" s="42"/>
      <c r="M80" s="42"/>
      <c r="N80" s="42"/>
      <c r="O80" s="42"/>
      <c r="P80" s="42"/>
      <c r="Q80" s="42"/>
      <c r="R80" s="42"/>
      <c r="S80" s="42"/>
      <c r="T80" s="42"/>
      <c r="U80" s="42"/>
    </row>
    <row r="81" spans="2:21">
      <c r="B81" s="51"/>
      <c r="C81" s="151"/>
      <c r="D81" s="42"/>
      <c r="E81" s="42"/>
      <c r="F81" s="42"/>
      <c r="G81" s="151"/>
      <c r="H81" s="151"/>
      <c r="I81" s="151"/>
      <c r="J81" s="151"/>
      <c r="K81" s="42"/>
      <c r="L81" s="42"/>
      <c r="M81" s="42"/>
      <c r="N81" s="42"/>
      <c r="O81" s="42"/>
      <c r="P81" s="42"/>
      <c r="Q81" s="42"/>
      <c r="R81" s="42"/>
      <c r="S81" s="42"/>
      <c r="T81" s="42"/>
      <c r="U81" s="42"/>
    </row>
    <row r="82" spans="2:21">
      <c r="B82" s="151" t="s">
        <v>32</v>
      </c>
      <c r="C82" s="151"/>
      <c r="D82" s="42"/>
      <c r="E82" s="42"/>
      <c r="F82" s="42"/>
      <c r="G82" s="151"/>
      <c r="H82" s="151"/>
      <c r="I82" s="151"/>
      <c r="J82" s="151"/>
      <c r="K82" s="42"/>
      <c r="L82" s="42"/>
      <c r="M82" s="42"/>
      <c r="N82" s="42"/>
      <c r="O82" s="42"/>
      <c r="P82" s="42"/>
      <c r="Q82" s="42"/>
      <c r="R82" s="42"/>
      <c r="S82" s="42"/>
      <c r="T82" s="42"/>
      <c r="U82" s="42"/>
    </row>
    <row r="83" spans="2:21">
      <c r="B83" s="173" t="s">
        <v>33</v>
      </c>
      <c r="C83" s="173"/>
      <c r="D83" s="173"/>
      <c r="E83" s="173"/>
      <c r="F83" s="173"/>
      <c r="G83" s="173"/>
      <c r="H83" s="173"/>
      <c r="I83" s="173"/>
      <c r="J83" s="173"/>
      <c r="K83" s="173"/>
      <c r="L83" s="173"/>
      <c r="M83" s="173"/>
      <c r="N83" s="42"/>
      <c r="O83" s="42"/>
      <c r="P83" s="42"/>
      <c r="Q83" s="42"/>
      <c r="R83" s="42"/>
      <c r="S83" s="42"/>
      <c r="T83" s="42"/>
      <c r="U83" s="42"/>
    </row>
    <row r="84" spans="2:21">
      <c r="B84" s="151" t="s">
        <v>34</v>
      </c>
      <c r="C84" s="150"/>
      <c r="D84" s="150"/>
      <c r="E84" s="150"/>
      <c r="F84" s="150"/>
      <c r="G84" s="150"/>
      <c r="H84" s="150"/>
      <c r="I84" s="150"/>
      <c r="J84" s="150"/>
      <c r="K84" s="150"/>
      <c r="L84" s="150"/>
      <c r="M84" s="150"/>
      <c r="N84" s="42"/>
      <c r="O84" s="42"/>
      <c r="P84" s="42"/>
      <c r="Q84" s="42"/>
      <c r="R84" s="42"/>
      <c r="S84" s="42"/>
      <c r="T84" s="42"/>
      <c r="U84" s="42"/>
    </row>
    <row r="85" spans="2:21">
      <c r="B85" s="174" t="s">
        <v>35</v>
      </c>
      <c r="C85" s="174"/>
      <c r="D85" s="174"/>
      <c r="E85" s="174"/>
      <c r="F85" s="174"/>
      <c r="G85" s="174"/>
      <c r="H85" s="174"/>
      <c r="I85" s="174"/>
      <c r="J85" s="174"/>
      <c r="K85" s="174"/>
      <c r="L85" s="150"/>
      <c r="M85" s="150"/>
      <c r="N85" s="42"/>
      <c r="O85" s="42"/>
      <c r="P85" s="42"/>
      <c r="Q85" s="42"/>
      <c r="R85" s="42"/>
      <c r="S85" s="42"/>
      <c r="T85" s="42"/>
      <c r="U85" s="42"/>
    </row>
    <row r="86" spans="2:21">
      <c r="B86" s="51"/>
      <c r="C86" s="151"/>
      <c r="D86" s="42"/>
      <c r="E86" s="42"/>
      <c r="F86" s="42"/>
      <c r="G86" s="151"/>
      <c r="H86" s="151"/>
      <c r="I86" s="151"/>
      <c r="J86" s="151"/>
      <c r="K86" s="42"/>
      <c r="L86" s="42"/>
      <c r="M86" s="42"/>
      <c r="N86" s="42"/>
      <c r="O86" s="42"/>
      <c r="P86" s="42"/>
      <c r="Q86" s="42"/>
      <c r="R86" s="42"/>
      <c r="S86" s="42"/>
      <c r="T86" s="42"/>
      <c r="U86" s="42"/>
    </row>
    <row r="87" spans="2:21">
      <c r="B87" s="152"/>
      <c r="C87" s="152"/>
      <c r="D87" s="152"/>
      <c r="E87" s="152"/>
      <c r="F87" s="152"/>
      <c r="G87" s="152"/>
      <c r="H87" s="152"/>
      <c r="I87" s="152"/>
      <c r="J87" s="152"/>
      <c r="K87" s="152"/>
      <c r="L87" s="152"/>
      <c r="M87" s="152"/>
      <c r="N87" s="152"/>
      <c r="O87" s="152"/>
      <c r="P87" s="42"/>
      <c r="Q87" s="42"/>
      <c r="R87" s="42"/>
      <c r="S87" s="42"/>
      <c r="T87" s="42"/>
      <c r="U87" s="42"/>
    </row>
    <row r="88" spans="2:21">
      <c r="B88" s="56" t="s">
        <v>36</v>
      </c>
      <c r="C88" s="150"/>
      <c r="D88" s="150"/>
      <c r="E88" s="150"/>
      <c r="F88" s="150"/>
      <c r="G88" s="150"/>
      <c r="H88" s="150"/>
      <c r="I88" s="150"/>
      <c r="J88" s="150"/>
      <c r="K88" s="150"/>
      <c r="L88" s="150"/>
      <c r="M88" s="150"/>
      <c r="N88" s="42"/>
      <c r="O88" s="42"/>
      <c r="P88" s="42"/>
      <c r="Q88" s="42"/>
      <c r="R88" s="42"/>
      <c r="S88" s="42"/>
      <c r="T88" s="42"/>
      <c r="U88" s="42"/>
    </row>
    <row r="89" spans="2:21">
      <c r="B89" s="45"/>
      <c r="C89" s="158"/>
      <c r="D89" s="158"/>
      <c r="E89" s="158"/>
      <c r="F89" s="158"/>
      <c r="G89" s="158"/>
      <c r="H89" s="158"/>
      <c r="I89" s="158"/>
      <c r="J89" s="158"/>
      <c r="K89" s="158"/>
      <c r="L89" s="158"/>
      <c r="M89" s="158"/>
      <c r="N89" s="42"/>
      <c r="O89" s="42"/>
      <c r="P89" s="42"/>
      <c r="Q89" s="42"/>
      <c r="R89" s="42"/>
      <c r="S89" s="42"/>
      <c r="T89" s="42"/>
      <c r="U89" s="42"/>
    </row>
    <row r="90" spans="2:21">
      <c r="B90" s="42"/>
      <c r="C90" s="160" t="s">
        <v>37</v>
      </c>
      <c r="D90" s="152"/>
      <c r="E90" s="152"/>
      <c r="F90" s="152"/>
      <c r="G90" s="152"/>
      <c r="H90" s="152"/>
      <c r="I90" s="152"/>
      <c r="J90" s="152"/>
      <c r="K90" s="152"/>
      <c r="L90" s="152"/>
      <c r="M90" s="152"/>
      <c r="N90" s="152"/>
      <c r="O90" s="152"/>
      <c r="P90" s="42"/>
      <c r="Q90" s="42"/>
      <c r="R90" s="42"/>
      <c r="S90" s="42"/>
      <c r="T90" s="42"/>
      <c r="U90" s="42"/>
    </row>
    <row r="91" spans="2:21">
      <c r="B91" s="51" t="s">
        <v>38</v>
      </c>
      <c r="C91" s="151" t="s">
        <v>39</v>
      </c>
      <c r="D91" s="152"/>
      <c r="E91" s="152"/>
      <c r="F91" s="152"/>
      <c r="G91" s="152"/>
      <c r="H91" s="152"/>
      <c r="I91" s="152"/>
      <c r="J91" s="152"/>
      <c r="K91" s="152"/>
      <c r="L91" s="152"/>
      <c r="M91" s="152"/>
      <c r="N91" s="152"/>
      <c r="O91" s="152"/>
      <c r="P91" s="42"/>
      <c r="Q91" s="42"/>
      <c r="R91" s="42"/>
      <c r="S91" s="42"/>
      <c r="T91" s="42"/>
      <c r="U91" s="42"/>
    </row>
    <row r="92" spans="2:21">
      <c r="B92" s="51" t="s">
        <v>40</v>
      </c>
      <c r="C92" s="151" t="s">
        <v>41</v>
      </c>
      <c r="D92" s="152"/>
      <c r="E92" s="152"/>
      <c r="F92" s="152"/>
      <c r="G92" s="152"/>
      <c r="H92" s="152"/>
      <c r="I92" s="152"/>
      <c r="J92" s="152"/>
      <c r="K92" s="152"/>
      <c r="L92" s="152"/>
      <c r="M92" s="152"/>
      <c r="N92" s="152"/>
      <c r="O92" s="152"/>
      <c r="P92" s="42"/>
      <c r="Q92" s="42"/>
      <c r="R92" s="42"/>
      <c r="S92" s="42"/>
      <c r="T92" s="42"/>
      <c r="U92" s="42"/>
    </row>
    <row r="93" spans="2:21">
      <c r="B93" s="51" t="s">
        <v>42</v>
      </c>
      <c r="C93" s="151" t="s">
        <v>43</v>
      </c>
      <c r="D93" s="152"/>
      <c r="E93" s="152"/>
      <c r="F93" s="152"/>
      <c r="G93" s="152"/>
      <c r="H93" s="152"/>
      <c r="I93" s="152"/>
      <c r="J93" s="152"/>
      <c r="K93" s="152"/>
      <c r="L93" s="152"/>
      <c r="M93" s="152"/>
      <c r="N93" s="152"/>
      <c r="O93" s="152"/>
      <c r="P93" s="42"/>
      <c r="Q93" s="42"/>
      <c r="R93" s="42"/>
      <c r="S93" s="42"/>
      <c r="T93" s="42"/>
      <c r="U93" s="42"/>
    </row>
    <row r="94" spans="2:21">
      <c r="B94" s="51" t="s">
        <v>44</v>
      </c>
      <c r="C94" s="151" t="s">
        <v>45</v>
      </c>
      <c r="D94" s="152"/>
      <c r="E94" s="152"/>
      <c r="F94" s="152"/>
      <c r="G94" s="152"/>
      <c r="H94" s="152"/>
      <c r="I94" s="152"/>
      <c r="J94" s="152"/>
      <c r="K94" s="152"/>
      <c r="L94" s="152"/>
      <c r="M94" s="152"/>
      <c r="N94" s="152"/>
      <c r="O94" s="152"/>
      <c r="P94" s="42"/>
      <c r="Q94" s="42"/>
      <c r="R94" s="42"/>
      <c r="S94" s="42"/>
      <c r="T94" s="42"/>
      <c r="U94" s="42"/>
    </row>
    <row r="95" spans="2:21">
      <c r="B95" s="51" t="s">
        <v>46</v>
      </c>
      <c r="C95" s="151" t="s">
        <v>47</v>
      </c>
      <c r="D95" s="152"/>
      <c r="E95" s="152"/>
      <c r="F95" s="152"/>
      <c r="G95" s="152"/>
      <c r="H95" s="152"/>
      <c r="I95" s="152"/>
      <c r="J95" s="152"/>
      <c r="K95" s="152"/>
      <c r="L95" s="152"/>
      <c r="M95" s="152"/>
      <c r="N95" s="152"/>
      <c r="O95" s="152"/>
      <c r="P95" s="42"/>
      <c r="Q95" s="42"/>
      <c r="R95" s="42"/>
      <c r="S95" s="42"/>
      <c r="T95" s="42"/>
      <c r="U95" s="42"/>
    </row>
    <row r="96" spans="2:21">
      <c r="B96" s="51" t="s">
        <v>48</v>
      </c>
      <c r="C96" s="151" t="s">
        <v>49</v>
      </c>
      <c r="D96" s="152"/>
      <c r="E96" s="152"/>
      <c r="F96" s="152"/>
      <c r="G96" s="152"/>
      <c r="H96" s="152"/>
      <c r="I96" s="152"/>
      <c r="J96" s="152"/>
      <c r="K96" s="152"/>
      <c r="L96" s="152"/>
      <c r="M96" s="152"/>
      <c r="N96" s="152"/>
      <c r="O96" s="152"/>
      <c r="P96" s="42"/>
      <c r="Q96" s="42"/>
      <c r="R96" s="42"/>
      <c r="S96" s="42"/>
      <c r="T96" s="42"/>
      <c r="U96" s="42"/>
    </row>
    <row r="97" spans="2:21">
      <c r="B97" s="51" t="s">
        <v>50</v>
      </c>
      <c r="C97" s="151" t="s">
        <v>51</v>
      </c>
      <c r="D97" s="152"/>
      <c r="E97" s="152"/>
      <c r="F97" s="152"/>
      <c r="G97" s="152"/>
      <c r="H97" s="152"/>
      <c r="I97" s="152"/>
      <c r="J97" s="152"/>
      <c r="K97" s="152"/>
      <c r="L97" s="152"/>
      <c r="M97" s="152"/>
      <c r="N97" s="152"/>
      <c r="O97" s="152"/>
      <c r="P97" s="42"/>
      <c r="Q97" s="42"/>
      <c r="R97" s="42"/>
      <c r="S97" s="42"/>
      <c r="T97" s="42"/>
      <c r="U97" s="42"/>
    </row>
    <row r="98" spans="2:21">
      <c r="B98" s="51" t="s">
        <v>52</v>
      </c>
      <c r="C98" s="151" t="s">
        <v>53</v>
      </c>
      <c r="D98" s="152"/>
      <c r="E98" s="152"/>
      <c r="F98" s="152"/>
      <c r="G98" s="152"/>
      <c r="H98" s="152"/>
      <c r="I98" s="152"/>
      <c r="J98" s="152"/>
      <c r="K98" s="152"/>
      <c r="L98" s="152"/>
      <c r="M98" s="152"/>
      <c r="N98" s="152"/>
      <c r="O98" s="152"/>
      <c r="P98" s="42"/>
      <c r="Q98" s="42"/>
      <c r="R98" s="42"/>
      <c r="S98" s="42"/>
      <c r="T98" s="42"/>
      <c r="U98" s="42"/>
    </row>
    <row r="99" spans="2:21">
      <c r="B99" s="51" t="s">
        <v>54</v>
      </c>
      <c r="C99" s="151" t="s">
        <v>55</v>
      </c>
      <c r="D99" s="152"/>
      <c r="E99" s="152"/>
      <c r="F99" s="152"/>
      <c r="G99" s="152"/>
      <c r="H99" s="152"/>
      <c r="I99" s="152"/>
      <c r="J99" s="152"/>
      <c r="K99" s="152"/>
      <c r="L99" s="152"/>
      <c r="M99" s="152"/>
      <c r="N99" s="152"/>
      <c r="O99" s="152"/>
      <c r="P99" s="42"/>
      <c r="Q99" s="42"/>
      <c r="R99" s="42"/>
      <c r="S99" s="42"/>
      <c r="T99" s="42"/>
      <c r="U99" s="42"/>
    </row>
    <row r="100" spans="2:21">
      <c r="B100" s="51" t="s">
        <v>56</v>
      </c>
      <c r="C100" s="151" t="s">
        <v>57</v>
      </c>
      <c r="D100" s="152"/>
      <c r="E100" s="152"/>
      <c r="F100" s="152"/>
      <c r="G100" s="152"/>
      <c r="H100" s="152"/>
      <c r="I100" s="152"/>
      <c r="J100" s="152"/>
      <c r="K100" s="152"/>
      <c r="L100" s="152"/>
      <c r="M100" s="152"/>
      <c r="N100" s="152"/>
      <c r="O100" s="152"/>
      <c r="P100" s="42"/>
      <c r="Q100" s="42"/>
      <c r="R100" s="42"/>
      <c r="S100" s="42"/>
      <c r="T100" s="42"/>
      <c r="U100" s="42"/>
    </row>
    <row r="101" spans="2:21">
      <c r="B101" s="51" t="s">
        <v>58</v>
      </c>
      <c r="C101" s="151" t="s">
        <v>59</v>
      </c>
      <c r="D101" s="152"/>
      <c r="E101" s="152"/>
      <c r="F101" s="152"/>
      <c r="G101" s="152"/>
      <c r="H101" s="152"/>
      <c r="I101" s="152"/>
      <c r="J101" s="152"/>
      <c r="K101" s="152"/>
      <c r="L101" s="152"/>
      <c r="M101" s="152"/>
      <c r="N101" s="152"/>
      <c r="O101" s="152"/>
      <c r="P101" s="42"/>
      <c r="Q101" s="42"/>
      <c r="R101" s="42"/>
      <c r="S101" s="42"/>
      <c r="T101" s="42"/>
      <c r="U101" s="42"/>
    </row>
    <row r="102" spans="2:21">
      <c r="B102" s="51" t="s">
        <v>60</v>
      </c>
      <c r="C102" s="151" t="s">
        <v>61</v>
      </c>
      <c r="D102" s="152"/>
      <c r="E102" s="152"/>
      <c r="F102" s="152"/>
      <c r="G102" s="152"/>
      <c r="H102" s="152"/>
      <c r="I102" s="152"/>
      <c r="J102" s="152"/>
      <c r="K102" s="152"/>
      <c r="L102" s="152"/>
      <c r="M102" s="152"/>
      <c r="N102" s="152"/>
      <c r="O102" s="152"/>
      <c r="P102" s="42"/>
      <c r="Q102" s="42"/>
      <c r="R102" s="42"/>
      <c r="S102" s="42"/>
      <c r="T102" s="42"/>
      <c r="U102" s="42"/>
    </row>
    <row r="103" spans="2:21">
      <c r="B103" s="51" t="s">
        <v>62</v>
      </c>
      <c r="C103" s="151" t="s">
        <v>63</v>
      </c>
      <c r="D103" s="152"/>
      <c r="E103" s="152"/>
      <c r="F103" s="152"/>
      <c r="G103" s="152"/>
      <c r="H103" s="152"/>
      <c r="I103" s="152"/>
      <c r="J103" s="152"/>
      <c r="K103" s="152"/>
      <c r="L103" s="152"/>
      <c r="M103" s="152"/>
      <c r="N103" s="152"/>
      <c r="O103" s="152"/>
      <c r="P103" s="42"/>
      <c r="Q103" s="42"/>
      <c r="R103" s="42"/>
      <c r="S103" s="42"/>
      <c r="T103" s="42"/>
      <c r="U103" s="42"/>
    </row>
    <row r="104" spans="2:21">
      <c r="B104" s="152"/>
      <c r="C104" s="152"/>
      <c r="D104" s="152"/>
      <c r="E104" s="152"/>
      <c r="F104" s="152"/>
      <c r="G104" s="152"/>
      <c r="H104" s="152"/>
      <c r="I104" s="152"/>
      <c r="J104" s="152"/>
      <c r="K104" s="152"/>
      <c r="L104" s="152"/>
      <c r="M104" s="152"/>
      <c r="N104" s="152"/>
      <c r="O104" s="152"/>
      <c r="P104" s="42"/>
      <c r="Q104" s="42"/>
      <c r="R104" s="42"/>
      <c r="S104" s="42"/>
      <c r="T104" s="42"/>
      <c r="U104" s="42"/>
    </row>
    <row r="105" spans="2:21" ht="15.75" thickBot="1">
      <c r="B105" s="42"/>
      <c r="C105" s="42"/>
      <c r="D105" s="42"/>
      <c r="E105" s="151"/>
      <c r="F105" s="42"/>
      <c r="G105" s="42"/>
      <c r="H105" s="42"/>
      <c r="I105" s="42"/>
      <c r="J105" s="42"/>
      <c r="K105" s="42"/>
      <c r="L105" s="42"/>
      <c r="M105" s="42"/>
      <c r="N105" s="42"/>
      <c r="O105" s="42"/>
      <c r="P105" s="42"/>
      <c r="Q105" s="42"/>
      <c r="R105" s="42"/>
      <c r="S105" s="42"/>
      <c r="T105" s="42"/>
      <c r="U105" s="42"/>
    </row>
    <row r="106" spans="2:21" ht="15.75" thickBot="1">
      <c r="B106" s="167" t="s">
        <v>64</v>
      </c>
      <c r="C106" s="168"/>
      <c r="D106" s="169"/>
      <c r="E106" s="42"/>
      <c r="F106" s="42"/>
      <c r="G106" s="42"/>
      <c r="H106" s="42"/>
      <c r="I106" s="42"/>
      <c r="J106" s="42"/>
      <c r="K106" s="42"/>
      <c r="L106" s="42"/>
      <c r="M106" s="42"/>
      <c r="N106" s="42"/>
      <c r="O106" s="42"/>
      <c r="P106" s="42"/>
      <c r="Q106" s="42"/>
      <c r="R106" s="42"/>
      <c r="S106" s="42"/>
      <c r="T106" s="42"/>
      <c r="U106" s="42"/>
    </row>
    <row r="107" spans="2:21">
      <c r="B107" s="149"/>
      <c r="C107" s="43"/>
      <c r="D107" s="43"/>
      <c r="E107" s="43"/>
      <c r="F107" s="43"/>
      <c r="G107" s="43"/>
      <c r="H107" s="43"/>
      <c r="I107" s="43"/>
      <c r="J107" s="43"/>
      <c r="K107" s="43"/>
      <c r="L107" s="43"/>
      <c r="M107" s="43"/>
      <c r="N107" s="43"/>
      <c r="O107" s="43"/>
      <c r="P107" s="43"/>
      <c r="Q107" s="43"/>
      <c r="R107" s="43"/>
      <c r="S107" s="43"/>
      <c r="T107" s="43"/>
      <c r="U107" s="42"/>
    </row>
    <row r="108" spans="2:21">
      <c r="B108" s="56" t="s">
        <v>63</v>
      </c>
      <c r="C108" s="42"/>
      <c r="D108" s="42"/>
      <c r="E108" s="42"/>
      <c r="F108" s="42"/>
      <c r="G108" s="42"/>
      <c r="H108" s="42"/>
      <c r="I108" s="42"/>
      <c r="J108" s="42"/>
      <c r="K108" s="42"/>
      <c r="L108" s="42"/>
      <c r="M108" s="42"/>
      <c r="N108" s="42"/>
      <c r="O108" s="42"/>
      <c r="P108" s="42"/>
      <c r="Q108" s="42"/>
      <c r="R108" s="42"/>
      <c r="S108" s="42"/>
      <c r="T108" s="42"/>
      <c r="U108" s="42"/>
    </row>
    <row r="109" spans="2:21" ht="32.450000000000003" customHeight="1">
      <c r="B109" s="173" t="s">
        <v>65</v>
      </c>
      <c r="C109" s="173"/>
      <c r="D109" s="173"/>
      <c r="E109" s="173"/>
      <c r="F109" s="173"/>
      <c r="G109" s="173"/>
      <c r="H109" s="173"/>
      <c r="I109" s="173"/>
      <c r="J109" s="173"/>
      <c r="K109" s="173"/>
      <c r="L109" s="173"/>
      <c r="M109" s="157"/>
      <c r="N109" s="157"/>
      <c r="O109" s="157"/>
      <c r="P109" s="157"/>
      <c r="Q109" s="157"/>
      <c r="R109" s="42"/>
      <c r="S109" s="42"/>
      <c r="T109" s="42"/>
      <c r="U109" s="42"/>
    </row>
    <row r="110" spans="2:21" ht="32.450000000000003" customHeight="1">
      <c r="B110" s="173" t="s">
        <v>66</v>
      </c>
      <c r="C110" s="173"/>
      <c r="D110" s="173"/>
      <c r="E110" s="173"/>
      <c r="F110" s="173"/>
      <c r="G110" s="173"/>
      <c r="H110" s="173"/>
      <c r="I110" s="173"/>
      <c r="J110" s="173"/>
      <c r="K110" s="173"/>
      <c r="L110" s="42"/>
      <c r="M110" s="42"/>
      <c r="N110" s="42"/>
      <c r="O110" s="42"/>
      <c r="P110" s="42"/>
      <c r="Q110" s="42"/>
      <c r="R110" s="42"/>
      <c r="S110" s="42"/>
      <c r="T110" s="42"/>
      <c r="U110" s="42"/>
    </row>
    <row r="111" spans="2:21">
      <c r="B111" s="42"/>
      <c r="C111" s="42"/>
      <c r="D111" s="42"/>
      <c r="E111" s="42"/>
      <c r="F111" s="42"/>
      <c r="G111" s="42"/>
      <c r="H111" s="42"/>
      <c r="I111" s="42"/>
      <c r="J111" s="42"/>
      <c r="K111" s="42"/>
      <c r="L111" s="42"/>
      <c r="M111" s="42"/>
      <c r="N111" s="42"/>
      <c r="O111" s="42"/>
      <c r="P111" s="42"/>
      <c r="Q111" s="42"/>
      <c r="R111" s="42"/>
      <c r="S111" s="42"/>
      <c r="T111" s="42"/>
      <c r="U111" s="42"/>
    </row>
    <row r="112" spans="2:21" ht="15.75" thickBot="1">
      <c r="B112" s="42"/>
      <c r="C112" s="42"/>
      <c r="D112" s="42"/>
      <c r="E112" s="42"/>
      <c r="F112" s="42"/>
      <c r="G112" s="42"/>
      <c r="H112" s="42"/>
      <c r="I112" s="42"/>
      <c r="J112" s="42"/>
      <c r="K112" s="42"/>
      <c r="L112" s="42"/>
      <c r="M112" s="42"/>
      <c r="N112" s="42"/>
      <c r="O112" s="42"/>
      <c r="P112" s="42"/>
      <c r="Q112" s="42"/>
      <c r="R112" s="42"/>
      <c r="S112" s="42"/>
      <c r="T112" s="42"/>
      <c r="U112" s="42"/>
    </row>
    <row r="113" spans="2:21" ht="15.75" thickBot="1">
      <c r="B113" s="167" t="s">
        <v>67</v>
      </c>
      <c r="C113" s="168"/>
      <c r="D113" s="169"/>
      <c r="E113" s="42"/>
      <c r="F113" s="42"/>
      <c r="G113" s="42"/>
      <c r="H113" s="42"/>
      <c r="I113" s="42"/>
      <c r="J113" s="42"/>
      <c r="K113" s="42"/>
      <c r="L113" s="42"/>
      <c r="M113" s="42"/>
      <c r="N113" s="42"/>
      <c r="O113" s="42"/>
      <c r="P113" s="42"/>
      <c r="Q113" s="42"/>
      <c r="R113" s="42"/>
      <c r="S113" s="42"/>
      <c r="T113" s="42"/>
      <c r="U113" s="42"/>
    </row>
    <row r="114" spans="2:21">
      <c r="B114" s="43"/>
      <c r="C114" s="43"/>
      <c r="D114" s="43"/>
      <c r="E114" s="43"/>
      <c r="F114" s="43"/>
      <c r="G114" s="43"/>
      <c r="H114" s="43"/>
      <c r="I114" s="43"/>
      <c r="J114" s="43"/>
      <c r="K114" s="43"/>
      <c r="L114" s="43"/>
      <c r="M114" s="43"/>
      <c r="N114" s="43"/>
      <c r="O114" s="43"/>
      <c r="P114" s="43"/>
      <c r="Q114" s="43"/>
      <c r="R114" s="43"/>
      <c r="S114" s="43"/>
      <c r="T114" s="43"/>
      <c r="U114" s="42"/>
    </row>
    <row r="115" spans="2:21">
      <c r="B115" s="151" t="s">
        <v>68</v>
      </c>
      <c r="C115" s="42"/>
      <c r="D115" s="42"/>
      <c r="E115" s="42"/>
      <c r="F115" s="42"/>
      <c r="G115" s="42"/>
      <c r="H115" s="42"/>
      <c r="I115" s="42"/>
      <c r="J115" s="42"/>
      <c r="K115" s="42"/>
      <c r="L115" s="42"/>
      <c r="M115" s="42"/>
      <c r="N115" s="42"/>
      <c r="O115" s="42"/>
      <c r="P115" s="42"/>
      <c r="Q115" s="42"/>
      <c r="R115" s="42"/>
      <c r="S115" s="42"/>
      <c r="T115" s="42"/>
      <c r="U115" s="42"/>
    </row>
    <row r="116" spans="2:21">
      <c r="B116" s="42"/>
      <c r="C116" s="42"/>
      <c r="D116" s="42"/>
      <c r="E116" s="42"/>
      <c r="F116" s="42"/>
      <c r="G116" s="42"/>
      <c r="H116" s="42"/>
      <c r="I116" s="42"/>
      <c r="J116" s="42"/>
      <c r="K116" s="42"/>
      <c r="L116" s="42"/>
      <c r="M116" s="42"/>
      <c r="N116" s="42"/>
      <c r="O116" s="42"/>
      <c r="P116" s="42"/>
      <c r="Q116" s="42"/>
      <c r="R116" s="42"/>
      <c r="S116" s="42"/>
      <c r="T116" s="42"/>
      <c r="U116" s="42"/>
    </row>
    <row r="117" spans="2:21">
      <c r="B117" s="56" t="s">
        <v>69</v>
      </c>
      <c r="C117" s="56"/>
      <c r="D117" s="56"/>
      <c r="E117" s="56"/>
      <c r="F117" s="151"/>
      <c r="G117" s="151"/>
      <c r="H117" s="151"/>
      <c r="I117" s="151"/>
      <c r="J117" s="42"/>
      <c r="K117" s="42"/>
      <c r="L117" s="42"/>
      <c r="M117" s="42"/>
      <c r="N117" s="42"/>
      <c r="O117" s="42"/>
      <c r="P117" s="42"/>
      <c r="Q117" s="42"/>
      <c r="R117" s="42"/>
      <c r="S117" s="42"/>
      <c r="T117" s="42"/>
      <c r="U117" s="42"/>
    </row>
    <row r="118" spans="2:21" ht="14.45" customHeight="1">
      <c r="B118" s="151" t="s">
        <v>70</v>
      </c>
      <c r="C118" s="151"/>
      <c r="D118" s="151"/>
      <c r="E118" s="151"/>
      <c r="F118" s="151"/>
      <c r="G118" s="151"/>
      <c r="H118" s="151"/>
      <c r="I118" s="151"/>
      <c r="J118" s="42"/>
      <c r="K118" s="42"/>
      <c r="L118" s="42"/>
      <c r="M118" s="42"/>
      <c r="N118" s="42"/>
      <c r="O118" s="42"/>
      <c r="P118" s="42"/>
      <c r="Q118" s="42"/>
      <c r="R118" s="42"/>
      <c r="S118" s="42"/>
      <c r="T118" s="42"/>
      <c r="U118" s="42"/>
    </row>
    <row r="119" spans="2:21">
      <c r="B119" s="151"/>
      <c r="C119" s="151"/>
      <c r="D119" s="151"/>
      <c r="E119" s="151"/>
      <c r="F119" s="151"/>
      <c r="G119" s="151"/>
      <c r="H119" s="151"/>
      <c r="I119" s="151"/>
      <c r="J119" s="42"/>
      <c r="K119" s="42"/>
      <c r="L119" s="42"/>
      <c r="M119" s="42"/>
      <c r="N119" s="42"/>
      <c r="O119" s="42"/>
      <c r="P119" s="42"/>
      <c r="Q119" s="42"/>
      <c r="R119" s="42"/>
      <c r="S119" s="42"/>
      <c r="T119" s="42"/>
      <c r="U119" s="42"/>
    </row>
    <row r="120" spans="2:21">
      <c r="B120" s="56" t="s">
        <v>71</v>
      </c>
      <c r="C120" s="56"/>
      <c r="D120" s="56"/>
      <c r="E120" s="56"/>
      <c r="F120" s="151"/>
      <c r="G120" s="151"/>
      <c r="H120" s="151"/>
      <c r="I120" s="151"/>
      <c r="J120" s="42"/>
      <c r="K120" s="42"/>
      <c r="L120" s="42"/>
      <c r="M120" s="42"/>
      <c r="N120" s="42"/>
      <c r="O120" s="42"/>
      <c r="P120" s="42"/>
      <c r="Q120" s="42"/>
      <c r="R120" s="42"/>
      <c r="S120" s="42"/>
      <c r="T120" s="42"/>
      <c r="U120" s="42"/>
    </row>
    <row r="121" spans="2:21">
      <c r="B121" s="151" t="s">
        <v>72</v>
      </c>
      <c r="C121" s="151"/>
      <c r="D121" s="151"/>
      <c r="E121" s="151"/>
      <c r="F121" s="151"/>
      <c r="G121" s="151"/>
      <c r="H121" s="151"/>
      <c r="I121" s="151"/>
      <c r="J121" s="42"/>
      <c r="K121" s="42"/>
      <c r="L121" s="42"/>
      <c r="M121" s="42"/>
      <c r="N121" s="42"/>
      <c r="O121" s="42"/>
      <c r="P121" s="42"/>
      <c r="Q121" s="42"/>
      <c r="R121" s="42"/>
      <c r="S121" s="42"/>
      <c r="T121" s="42"/>
      <c r="U121" s="42"/>
    </row>
    <row r="122" spans="2:21">
      <c r="B122" s="151"/>
      <c r="C122" s="151"/>
      <c r="D122" s="151"/>
      <c r="E122" s="151"/>
      <c r="F122" s="151"/>
      <c r="G122" s="151"/>
      <c r="H122" s="151"/>
      <c r="I122" s="151"/>
      <c r="J122" s="42"/>
      <c r="K122" s="42"/>
      <c r="L122" s="42"/>
      <c r="M122" s="42"/>
      <c r="N122" s="42"/>
      <c r="O122" s="42"/>
      <c r="P122" s="42"/>
      <c r="Q122" s="42"/>
      <c r="R122" s="42"/>
      <c r="S122" s="42"/>
      <c r="T122" s="42"/>
      <c r="U122" s="42"/>
    </row>
    <row r="123" spans="2:21">
      <c r="B123" s="56" t="s">
        <v>73</v>
      </c>
      <c r="C123" s="56"/>
      <c r="D123" s="56"/>
      <c r="E123" s="56"/>
      <c r="F123" s="151"/>
      <c r="G123" s="151"/>
      <c r="H123" s="151"/>
      <c r="I123" s="151"/>
      <c r="J123" s="42"/>
      <c r="K123" s="42"/>
      <c r="L123" s="42"/>
      <c r="M123" s="42"/>
      <c r="N123" s="42"/>
      <c r="O123" s="42"/>
      <c r="P123" s="42"/>
      <c r="Q123" s="42"/>
      <c r="R123" s="42"/>
      <c r="S123" s="42"/>
      <c r="T123" s="42"/>
      <c r="U123" s="42"/>
    </row>
    <row r="124" spans="2:21">
      <c r="B124" s="159">
        <v>45075</v>
      </c>
      <c r="C124" s="151"/>
      <c r="D124" s="151"/>
      <c r="E124" s="151"/>
      <c r="F124" s="151"/>
      <c r="G124" s="151"/>
      <c r="H124" s="151"/>
      <c r="I124" s="151"/>
      <c r="J124" s="42"/>
      <c r="K124" s="42"/>
      <c r="L124" s="42"/>
      <c r="M124" s="42"/>
      <c r="N124" s="42"/>
      <c r="O124" s="42"/>
      <c r="P124" s="42"/>
      <c r="Q124" s="42"/>
      <c r="R124" s="42"/>
      <c r="S124" s="42"/>
      <c r="T124" s="42"/>
      <c r="U124" s="42"/>
    </row>
    <row r="125" spans="2:21">
      <c r="B125" s="151"/>
      <c r="C125" s="151"/>
      <c r="D125" s="151"/>
      <c r="E125" s="151"/>
      <c r="F125" s="151"/>
      <c r="G125" s="151"/>
      <c r="H125" s="151"/>
      <c r="I125" s="151"/>
      <c r="J125" s="42"/>
      <c r="K125" s="42"/>
      <c r="L125" s="42"/>
      <c r="M125" s="42"/>
      <c r="N125" s="42"/>
      <c r="O125" s="42"/>
      <c r="P125" s="42"/>
      <c r="Q125" s="42"/>
      <c r="R125" s="42"/>
      <c r="S125" s="42"/>
      <c r="T125" s="42"/>
      <c r="U125" s="42"/>
    </row>
    <row r="126" spans="2:21">
      <c r="B126" s="56" t="s">
        <v>74</v>
      </c>
      <c r="C126" s="56"/>
      <c r="D126" s="56"/>
      <c r="E126" s="56"/>
      <c r="F126" s="151"/>
      <c r="G126" s="151"/>
      <c r="H126" s="151"/>
      <c r="I126" s="151"/>
      <c r="J126" s="42"/>
      <c r="K126" s="42"/>
      <c r="L126" s="42"/>
      <c r="M126" s="42"/>
      <c r="N126" s="42"/>
      <c r="O126" s="42"/>
      <c r="P126" s="42"/>
      <c r="Q126" s="42"/>
      <c r="R126" s="42"/>
      <c r="S126" s="42"/>
      <c r="T126" s="42"/>
      <c r="U126" s="42"/>
    </row>
    <row r="127" spans="2:21" ht="30" customHeight="1">
      <c r="B127" s="174" t="s">
        <v>75</v>
      </c>
      <c r="C127" s="174"/>
      <c r="D127" s="174"/>
      <c r="E127" s="174"/>
      <c r="F127" s="174"/>
      <c r="G127" s="174"/>
      <c r="H127" s="174"/>
      <c r="I127" s="174"/>
      <c r="J127" s="174"/>
      <c r="K127" s="174"/>
      <c r="L127" s="42"/>
      <c r="M127" s="42"/>
      <c r="N127" s="42"/>
      <c r="O127" s="42"/>
      <c r="P127" s="42"/>
      <c r="Q127" s="42"/>
      <c r="R127" s="42"/>
      <c r="S127" s="42"/>
      <c r="T127" s="42"/>
      <c r="U127" s="42"/>
    </row>
    <row r="128" spans="2:21">
      <c r="B128" s="180" t="s">
        <v>76</v>
      </c>
      <c r="C128" s="180"/>
      <c r="D128" s="180"/>
      <c r="E128" s="180"/>
      <c r="F128" s="180"/>
      <c r="G128" s="180"/>
      <c r="H128" s="180"/>
      <c r="I128" s="180"/>
      <c r="J128" s="42"/>
      <c r="K128" s="42"/>
      <c r="L128" s="42"/>
      <c r="M128" s="42"/>
      <c r="N128" s="42"/>
      <c r="O128" s="42"/>
      <c r="P128" s="42"/>
      <c r="Q128" s="42"/>
      <c r="R128" s="42"/>
      <c r="S128" s="42"/>
      <c r="T128" s="42"/>
      <c r="U128" s="42"/>
    </row>
    <row r="129" spans="2:21">
      <c r="B129" s="151"/>
      <c r="C129" s="151"/>
      <c r="D129" s="151"/>
      <c r="E129" s="151"/>
      <c r="F129" s="151"/>
      <c r="G129" s="151"/>
      <c r="H129" s="151"/>
      <c r="I129" s="151"/>
      <c r="J129" s="42"/>
      <c r="K129" s="42"/>
      <c r="L129" s="42"/>
      <c r="M129" s="42"/>
      <c r="N129" s="42"/>
      <c r="O129" s="42"/>
      <c r="P129" s="42"/>
      <c r="Q129" s="42"/>
      <c r="R129" s="42"/>
      <c r="S129" s="42"/>
      <c r="T129" s="42"/>
      <c r="U129" s="42"/>
    </row>
    <row r="130" spans="2:21">
      <c r="B130" s="56" t="s">
        <v>77</v>
      </c>
      <c r="C130" s="56"/>
      <c r="D130" s="56"/>
      <c r="E130" s="56"/>
      <c r="F130" s="56"/>
      <c r="G130" s="151"/>
      <c r="H130" s="151"/>
      <c r="I130" s="151"/>
      <c r="J130" s="42"/>
      <c r="K130" s="42"/>
      <c r="L130" s="42"/>
      <c r="M130" s="42"/>
      <c r="N130" s="42"/>
      <c r="O130" s="42"/>
      <c r="P130" s="42"/>
      <c r="Q130" s="42"/>
      <c r="R130" s="42"/>
      <c r="S130" s="42"/>
      <c r="T130" s="42"/>
      <c r="U130" s="42"/>
    </row>
    <row r="131" spans="2:21" ht="14.45" customHeight="1">
      <c r="B131" s="173" t="s">
        <v>78</v>
      </c>
      <c r="C131" s="173"/>
      <c r="D131" s="173"/>
      <c r="E131" s="173"/>
      <c r="F131" s="173"/>
      <c r="G131" s="173"/>
      <c r="H131" s="173"/>
      <c r="I131" s="173"/>
      <c r="J131" s="42"/>
      <c r="K131" s="42"/>
      <c r="L131" s="42"/>
      <c r="M131" s="42"/>
      <c r="N131" s="42"/>
      <c r="O131" s="42"/>
      <c r="P131" s="42"/>
      <c r="Q131" s="42"/>
      <c r="R131" s="42"/>
      <c r="S131" s="42"/>
      <c r="T131" s="42"/>
      <c r="U131" s="42"/>
    </row>
    <row r="132" spans="2:21">
      <c r="B132" s="42"/>
      <c r="C132" s="42"/>
      <c r="D132" s="42"/>
      <c r="E132" s="42"/>
      <c r="F132" s="42"/>
      <c r="G132" s="42"/>
      <c r="H132" s="42"/>
      <c r="I132" s="42"/>
      <c r="J132" s="42"/>
      <c r="K132" s="42"/>
      <c r="L132" s="42"/>
      <c r="M132" s="42"/>
      <c r="N132" s="42"/>
      <c r="O132" s="42"/>
      <c r="P132" s="42"/>
      <c r="Q132" s="42"/>
      <c r="R132" s="42"/>
      <c r="S132" s="42"/>
      <c r="T132" s="42"/>
      <c r="U132" s="42"/>
    </row>
    <row r="133" spans="2:21" ht="30" customHeight="1">
      <c r="B133" s="173" t="s">
        <v>79</v>
      </c>
      <c r="C133" s="173"/>
      <c r="D133" s="173"/>
      <c r="E133" s="173"/>
      <c r="F133" s="173"/>
      <c r="G133" s="173"/>
      <c r="H133" s="173"/>
      <c r="I133" s="173"/>
      <c r="J133" s="173"/>
      <c r="K133" s="173"/>
      <c r="L133" s="42"/>
      <c r="M133" s="42"/>
      <c r="N133" s="42"/>
      <c r="O133" s="42"/>
      <c r="P133" s="42"/>
      <c r="Q133" s="42"/>
      <c r="R133" s="42"/>
      <c r="S133" s="42"/>
      <c r="T133" s="42"/>
      <c r="U133" s="42"/>
    </row>
    <row r="134" spans="2:21">
      <c r="B134" s="42"/>
      <c r="C134" s="42"/>
      <c r="D134" s="42"/>
      <c r="E134" s="42"/>
      <c r="F134" s="42"/>
      <c r="G134" s="42"/>
      <c r="H134" s="42"/>
      <c r="I134" s="42"/>
      <c r="J134" s="42"/>
      <c r="K134" s="42"/>
      <c r="L134" s="42"/>
      <c r="M134" s="42"/>
      <c r="N134" s="42"/>
      <c r="O134" s="42"/>
      <c r="P134" s="42"/>
      <c r="Q134" s="42"/>
      <c r="R134" s="42"/>
      <c r="S134" s="42"/>
      <c r="T134" s="42"/>
      <c r="U134" s="42"/>
    </row>
    <row r="135" spans="2:21">
      <c r="B135" s="42"/>
      <c r="C135" s="42"/>
      <c r="D135" s="42"/>
      <c r="E135" s="42"/>
      <c r="F135" s="42"/>
      <c r="G135" s="42"/>
      <c r="H135" s="42"/>
      <c r="I135" s="42"/>
      <c r="J135" s="42"/>
      <c r="K135" s="42"/>
      <c r="L135" s="42"/>
      <c r="M135" s="42"/>
      <c r="N135" s="42"/>
      <c r="O135" s="42"/>
      <c r="P135" s="42"/>
      <c r="Q135" s="42"/>
      <c r="R135" s="42"/>
      <c r="S135" s="42"/>
      <c r="T135" s="42"/>
      <c r="U135" s="42"/>
    </row>
    <row r="136" spans="2:21">
      <c r="B136" s="42"/>
      <c r="C136" s="42"/>
      <c r="D136" s="42"/>
      <c r="E136" s="42"/>
      <c r="F136" s="42"/>
      <c r="G136" s="42"/>
      <c r="H136" s="42"/>
      <c r="I136" s="42"/>
      <c r="J136" s="42"/>
      <c r="K136" s="42"/>
      <c r="L136" s="42"/>
      <c r="M136" s="42"/>
      <c r="N136" s="42"/>
      <c r="O136" s="42"/>
      <c r="P136" s="42"/>
      <c r="Q136" s="42"/>
      <c r="R136" s="42"/>
      <c r="S136" s="42"/>
      <c r="T136" s="42"/>
      <c r="U136" s="42"/>
    </row>
    <row r="137" spans="2:21">
      <c r="B137" s="42"/>
      <c r="C137" s="42"/>
      <c r="D137" s="42"/>
      <c r="E137" s="42"/>
      <c r="F137" s="42"/>
      <c r="G137" s="42"/>
      <c r="H137" s="42"/>
      <c r="I137" s="42"/>
      <c r="J137" s="42"/>
      <c r="K137" s="42"/>
      <c r="L137" s="42"/>
      <c r="M137" s="42"/>
      <c r="N137" s="42"/>
      <c r="O137" s="42"/>
      <c r="P137" s="42"/>
      <c r="Q137" s="42"/>
      <c r="R137" s="42"/>
      <c r="S137" s="42"/>
      <c r="T137" s="42"/>
      <c r="U137" s="42"/>
    </row>
    <row r="138" spans="2:21">
      <c r="B138" s="42"/>
      <c r="C138" s="42"/>
      <c r="D138" s="42"/>
      <c r="E138" s="42"/>
      <c r="F138" s="42"/>
      <c r="G138" s="42"/>
      <c r="H138" s="42"/>
      <c r="I138" s="42"/>
      <c r="J138" s="42"/>
      <c r="K138" s="42"/>
      <c r="L138" s="42"/>
      <c r="M138" s="42"/>
      <c r="N138" s="42"/>
      <c r="O138" s="42"/>
      <c r="P138" s="42"/>
      <c r="Q138" s="42"/>
      <c r="R138" s="42"/>
      <c r="S138" s="42"/>
      <c r="T138" s="42"/>
      <c r="U138" s="42"/>
    </row>
    <row r="139" spans="2:21">
      <c r="B139" s="42"/>
      <c r="C139" s="42"/>
      <c r="D139" s="42"/>
      <c r="E139" s="42"/>
      <c r="F139" s="42"/>
      <c r="G139" s="42"/>
      <c r="H139" s="42"/>
      <c r="I139" s="42"/>
      <c r="J139" s="42"/>
      <c r="K139" s="42"/>
      <c r="L139" s="42"/>
      <c r="M139" s="42"/>
      <c r="N139" s="42"/>
      <c r="O139" s="42"/>
      <c r="P139" s="42"/>
      <c r="Q139" s="42"/>
      <c r="R139" s="42"/>
      <c r="S139" s="42"/>
      <c r="T139" s="42"/>
      <c r="U139" s="42"/>
    </row>
    <row r="140" spans="2:21">
      <c r="B140" s="42"/>
      <c r="C140" s="42"/>
      <c r="D140" s="42"/>
      <c r="E140" s="42"/>
      <c r="F140" s="42"/>
      <c r="G140" s="42"/>
      <c r="H140" s="42"/>
      <c r="I140" s="42"/>
      <c r="J140" s="42"/>
      <c r="K140" s="42"/>
      <c r="L140" s="42"/>
      <c r="M140" s="42"/>
      <c r="N140" s="42"/>
      <c r="O140" s="42"/>
      <c r="P140" s="42"/>
      <c r="Q140" s="42"/>
      <c r="R140" s="42"/>
      <c r="S140" s="42"/>
      <c r="T140" s="42"/>
      <c r="U140" s="42"/>
    </row>
    <row r="141" spans="2:21">
      <c r="B141" s="42"/>
      <c r="C141" s="42"/>
      <c r="D141" s="42"/>
      <c r="E141" s="42"/>
      <c r="F141" s="42"/>
      <c r="G141" s="42"/>
      <c r="H141" s="42"/>
      <c r="I141" s="42"/>
      <c r="J141" s="42"/>
      <c r="K141" s="42"/>
      <c r="L141" s="42"/>
      <c r="M141" s="42"/>
      <c r="N141" s="42"/>
      <c r="O141" s="42"/>
      <c r="P141" s="42"/>
      <c r="Q141" s="42"/>
      <c r="R141" s="42"/>
      <c r="S141" s="42"/>
      <c r="T141" s="42"/>
      <c r="U141" s="42"/>
    </row>
    <row r="142" spans="2:21">
      <c r="B142" s="42"/>
      <c r="C142" s="42"/>
      <c r="D142" s="42"/>
      <c r="E142" s="42"/>
      <c r="F142" s="42"/>
      <c r="G142" s="42"/>
      <c r="H142" s="42"/>
      <c r="I142" s="42"/>
      <c r="J142" s="42"/>
      <c r="K142" s="42"/>
      <c r="L142" s="42"/>
      <c r="M142" s="42"/>
      <c r="N142" s="42"/>
      <c r="O142" s="42"/>
      <c r="P142" s="42"/>
      <c r="Q142" s="42"/>
      <c r="R142" s="42"/>
      <c r="S142" s="42"/>
      <c r="T142" s="42"/>
      <c r="U142" s="42"/>
    </row>
    <row r="143" spans="2:21">
      <c r="B143" s="42"/>
      <c r="C143" s="42"/>
      <c r="D143" s="42"/>
      <c r="E143" s="42"/>
      <c r="F143" s="42"/>
      <c r="G143" s="42"/>
      <c r="H143" s="42"/>
      <c r="I143" s="42"/>
      <c r="J143" s="42"/>
      <c r="K143" s="42"/>
      <c r="L143" s="42"/>
      <c r="M143" s="42"/>
      <c r="N143" s="42"/>
      <c r="O143" s="42"/>
      <c r="P143" s="42"/>
      <c r="Q143" s="42"/>
      <c r="R143" s="42"/>
      <c r="S143" s="42"/>
      <c r="T143" s="42"/>
      <c r="U143" s="42"/>
    </row>
    <row r="144" spans="2:21">
      <c r="B144" s="42"/>
      <c r="C144" s="42"/>
      <c r="D144" s="42"/>
      <c r="E144" s="42"/>
      <c r="F144" s="42"/>
      <c r="G144" s="42"/>
      <c r="H144" s="42"/>
      <c r="I144" s="42"/>
      <c r="J144" s="42"/>
      <c r="K144" s="42"/>
      <c r="L144" s="42"/>
      <c r="M144" s="42"/>
      <c r="N144" s="42"/>
      <c r="O144" s="42"/>
      <c r="P144" s="42"/>
      <c r="Q144" s="42"/>
      <c r="R144" s="42"/>
      <c r="S144" s="42"/>
      <c r="T144" s="42"/>
      <c r="U144" s="42"/>
    </row>
    <row r="145" spans="2:21">
      <c r="B145" s="42"/>
      <c r="C145" s="42"/>
      <c r="D145" s="42"/>
      <c r="E145" s="42"/>
      <c r="F145" s="42"/>
      <c r="G145" s="42"/>
      <c r="H145" s="42"/>
      <c r="I145" s="42"/>
      <c r="J145" s="42"/>
      <c r="K145" s="42"/>
      <c r="L145" s="42"/>
      <c r="M145" s="42"/>
      <c r="N145" s="42"/>
      <c r="O145" s="42"/>
      <c r="P145" s="42"/>
      <c r="Q145" s="42"/>
      <c r="R145" s="42"/>
      <c r="S145" s="42"/>
      <c r="T145" s="42"/>
      <c r="U145" s="42"/>
    </row>
    <row r="146" spans="2:21">
      <c r="B146" s="42"/>
      <c r="C146" s="42"/>
      <c r="D146" s="42"/>
      <c r="E146" s="42"/>
      <c r="F146" s="42"/>
      <c r="G146" s="42"/>
      <c r="H146" s="42"/>
      <c r="I146" s="42"/>
      <c r="J146" s="42"/>
      <c r="K146" s="42"/>
      <c r="L146" s="42"/>
      <c r="M146" s="42"/>
      <c r="N146" s="42"/>
      <c r="O146" s="42"/>
      <c r="P146" s="42"/>
      <c r="Q146" s="42"/>
      <c r="R146" s="42"/>
      <c r="S146" s="42"/>
      <c r="T146" s="42"/>
      <c r="U146" s="42"/>
    </row>
    <row r="147" spans="2:21">
      <c r="B147" s="42"/>
      <c r="C147" s="42"/>
      <c r="D147" s="42"/>
      <c r="E147" s="42"/>
      <c r="F147" s="42"/>
      <c r="G147" s="42"/>
      <c r="H147" s="42"/>
      <c r="I147" s="42"/>
      <c r="J147" s="42"/>
      <c r="K147" s="42"/>
      <c r="L147" s="42"/>
      <c r="M147" s="42"/>
      <c r="N147" s="42"/>
      <c r="O147" s="42"/>
      <c r="P147" s="42"/>
      <c r="Q147" s="42"/>
      <c r="R147" s="42"/>
      <c r="S147" s="42"/>
      <c r="T147" s="42"/>
      <c r="U147" s="42"/>
    </row>
    <row r="148" spans="2:21">
      <c r="B148" s="42"/>
      <c r="C148" s="42"/>
      <c r="D148" s="42"/>
      <c r="E148" s="42"/>
      <c r="F148" s="42"/>
      <c r="G148" s="42"/>
      <c r="H148" s="42"/>
      <c r="I148" s="42"/>
      <c r="J148" s="42"/>
      <c r="K148" s="42"/>
      <c r="L148" s="42"/>
      <c r="M148" s="42"/>
      <c r="N148" s="42"/>
      <c r="O148" s="42"/>
      <c r="P148" s="42"/>
      <c r="Q148" s="42"/>
      <c r="R148" s="42"/>
      <c r="S148" s="42"/>
      <c r="T148" s="42"/>
      <c r="U148" s="42"/>
    </row>
    <row r="149" spans="2:21">
      <c r="B149" s="42"/>
      <c r="C149" s="42"/>
      <c r="D149" s="42"/>
      <c r="E149" s="42"/>
      <c r="F149" s="42"/>
      <c r="G149" s="42"/>
      <c r="H149" s="42"/>
      <c r="I149" s="42"/>
      <c r="J149" s="42"/>
      <c r="K149" s="42"/>
      <c r="L149" s="42"/>
      <c r="M149" s="42"/>
      <c r="N149" s="42"/>
      <c r="O149" s="42"/>
      <c r="P149" s="42"/>
      <c r="Q149" s="42"/>
      <c r="R149" s="42"/>
      <c r="S149" s="42"/>
      <c r="T149" s="42"/>
      <c r="U149" s="42"/>
    </row>
    <row r="150" spans="2:21">
      <c r="B150" s="42"/>
      <c r="C150" s="42"/>
      <c r="D150" s="42"/>
      <c r="E150" s="42"/>
      <c r="F150" s="42"/>
      <c r="G150" s="42"/>
      <c r="H150" s="42"/>
      <c r="I150" s="42"/>
      <c r="J150" s="42"/>
      <c r="K150" s="42"/>
      <c r="L150" s="42"/>
      <c r="M150" s="42"/>
      <c r="N150" s="42"/>
      <c r="O150" s="42"/>
      <c r="P150" s="42"/>
      <c r="Q150" s="42"/>
      <c r="R150" s="42"/>
      <c r="S150" s="42"/>
      <c r="T150" s="42"/>
      <c r="U150" s="42"/>
    </row>
    <row r="151" spans="2:21">
      <c r="B151" s="42"/>
      <c r="C151" s="42"/>
      <c r="D151" s="42"/>
      <c r="E151" s="42"/>
      <c r="F151" s="42"/>
      <c r="G151" s="42"/>
      <c r="H151" s="42"/>
      <c r="I151" s="42"/>
      <c r="J151" s="42"/>
      <c r="K151" s="42"/>
      <c r="L151" s="42"/>
      <c r="M151" s="42"/>
      <c r="N151" s="42"/>
      <c r="O151" s="42"/>
      <c r="P151" s="42"/>
      <c r="Q151" s="42"/>
      <c r="R151" s="42"/>
      <c r="S151" s="42"/>
      <c r="T151" s="42"/>
      <c r="U151" s="42"/>
    </row>
    <row r="152" spans="2:21">
      <c r="B152" s="42"/>
      <c r="C152" s="42"/>
      <c r="D152" s="42"/>
      <c r="E152" s="42"/>
      <c r="F152" s="42"/>
      <c r="G152" s="42"/>
      <c r="H152" s="42"/>
      <c r="I152" s="42"/>
      <c r="J152" s="42"/>
      <c r="K152" s="42"/>
      <c r="L152" s="42"/>
      <c r="M152" s="42"/>
      <c r="N152" s="42"/>
      <c r="O152" s="42"/>
      <c r="P152" s="42"/>
      <c r="Q152" s="42"/>
      <c r="R152" s="42"/>
      <c r="S152" s="42"/>
      <c r="T152" s="42"/>
      <c r="U152" s="42"/>
    </row>
    <row r="153" spans="2:21">
      <c r="B153" s="42"/>
      <c r="C153" s="42"/>
      <c r="D153" s="42"/>
      <c r="E153" s="42"/>
      <c r="F153" s="42"/>
      <c r="G153" s="42"/>
      <c r="H153" s="42"/>
      <c r="I153" s="42"/>
      <c r="J153" s="42"/>
      <c r="K153" s="42"/>
      <c r="L153" s="42"/>
      <c r="M153" s="42"/>
      <c r="N153" s="42"/>
      <c r="O153" s="42"/>
      <c r="P153" s="42"/>
      <c r="Q153" s="42"/>
      <c r="R153" s="42"/>
      <c r="S153" s="42"/>
      <c r="T153" s="42"/>
      <c r="U153" s="42"/>
    </row>
    <row r="154" spans="2:21">
      <c r="B154" s="42"/>
      <c r="C154" s="42"/>
      <c r="D154" s="42"/>
      <c r="E154" s="42"/>
      <c r="F154" s="42"/>
      <c r="G154" s="42"/>
      <c r="H154" s="42"/>
      <c r="I154" s="42"/>
      <c r="J154" s="42"/>
      <c r="K154" s="42"/>
      <c r="L154" s="42"/>
      <c r="M154" s="42"/>
      <c r="N154" s="42"/>
      <c r="O154" s="42"/>
      <c r="P154" s="42"/>
      <c r="Q154" s="42"/>
      <c r="R154" s="42"/>
      <c r="S154" s="42"/>
      <c r="T154" s="42"/>
      <c r="U154" s="42"/>
    </row>
    <row r="155" spans="2:21">
      <c r="B155" s="42"/>
      <c r="C155" s="42"/>
      <c r="D155" s="42"/>
      <c r="E155" s="42"/>
      <c r="F155" s="42"/>
      <c r="G155" s="42"/>
      <c r="H155" s="42"/>
      <c r="I155" s="42"/>
      <c r="J155" s="42"/>
      <c r="K155" s="42"/>
      <c r="L155" s="42"/>
      <c r="M155" s="42"/>
      <c r="N155" s="42"/>
      <c r="O155" s="42"/>
      <c r="P155" s="42"/>
      <c r="Q155" s="42"/>
      <c r="R155" s="42"/>
      <c r="S155" s="42"/>
      <c r="T155" s="42"/>
      <c r="U155" s="42"/>
    </row>
    <row r="156" spans="2:21">
      <c r="B156" s="42"/>
      <c r="C156" s="42"/>
      <c r="D156" s="42"/>
      <c r="E156" s="42"/>
      <c r="F156" s="42"/>
      <c r="G156" s="42"/>
      <c r="H156" s="42"/>
      <c r="I156" s="42"/>
      <c r="J156" s="42"/>
      <c r="K156" s="42"/>
      <c r="L156" s="42"/>
      <c r="M156" s="42"/>
      <c r="N156" s="42"/>
      <c r="O156" s="42"/>
      <c r="P156" s="42"/>
      <c r="Q156" s="42"/>
      <c r="R156" s="42"/>
      <c r="S156" s="42"/>
      <c r="T156" s="42"/>
      <c r="U156" s="42"/>
    </row>
    <row r="157" spans="2:21">
      <c r="B157" s="42"/>
      <c r="C157" s="42"/>
      <c r="D157" s="42"/>
      <c r="E157" s="42"/>
      <c r="F157" s="42"/>
      <c r="G157" s="42"/>
      <c r="H157" s="42"/>
      <c r="I157" s="42"/>
      <c r="J157" s="42"/>
      <c r="K157" s="42"/>
      <c r="L157" s="42"/>
      <c r="M157" s="42"/>
      <c r="N157" s="42"/>
      <c r="O157" s="42"/>
      <c r="P157" s="42"/>
      <c r="Q157" s="42"/>
      <c r="R157" s="42"/>
      <c r="S157" s="42"/>
      <c r="T157" s="42"/>
      <c r="U157" s="42"/>
    </row>
    <row r="158" spans="2:21">
      <c r="B158" s="42"/>
      <c r="C158" s="42"/>
      <c r="D158" s="42"/>
      <c r="E158" s="42"/>
      <c r="F158" s="42"/>
      <c r="G158" s="42"/>
      <c r="H158" s="42"/>
      <c r="I158" s="42"/>
      <c r="J158" s="42"/>
      <c r="K158" s="42"/>
      <c r="L158" s="42"/>
      <c r="M158" s="42"/>
      <c r="N158" s="42"/>
      <c r="O158" s="42"/>
      <c r="P158" s="42"/>
      <c r="Q158" s="42"/>
      <c r="R158" s="42"/>
      <c r="S158" s="42"/>
      <c r="T158" s="42"/>
      <c r="U158" s="42"/>
    </row>
    <row r="159" spans="2:21">
      <c r="B159" s="42"/>
      <c r="C159" s="42"/>
      <c r="D159" s="42"/>
      <c r="E159" s="42"/>
      <c r="F159" s="42"/>
      <c r="G159" s="42"/>
      <c r="H159" s="42"/>
      <c r="I159" s="42"/>
      <c r="J159" s="42"/>
      <c r="K159" s="42"/>
      <c r="L159" s="42"/>
      <c r="M159" s="42"/>
      <c r="N159" s="42"/>
      <c r="O159" s="42"/>
      <c r="P159" s="42"/>
      <c r="Q159" s="42"/>
      <c r="R159" s="42"/>
      <c r="S159" s="42"/>
      <c r="T159" s="42"/>
      <c r="U159" s="42"/>
    </row>
    <row r="160" spans="2:21">
      <c r="B160" s="42"/>
      <c r="C160" s="42"/>
      <c r="D160" s="42"/>
      <c r="E160" s="42"/>
      <c r="F160" s="42"/>
      <c r="G160" s="42"/>
      <c r="H160" s="42"/>
      <c r="I160" s="42"/>
      <c r="J160" s="42"/>
      <c r="K160" s="42"/>
      <c r="L160" s="42"/>
      <c r="M160" s="42"/>
      <c r="N160" s="42"/>
      <c r="O160" s="42"/>
      <c r="P160" s="42"/>
      <c r="Q160" s="42"/>
      <c r="R160" s="42"/>
      <c r="S160" s="42"/>
      <c r="T160" s="42"/>
      <c r="U160" s="42"/>
    </row>
    <row r="161" spans="2:21">
      <c r="B161" s="42"/>
      <c r="C161" s="42"/>
      <c r="D161" s="42"/>
      <c r="E161" s="42"/>
      <c r="F161" s="42"/>
      <c r="G161" s="42"/>
      <c r="H161" s="42"/>
      <c r="I161" s="42"/>
      <c r="J161" s="42"/>
      <c r="K161" s="42"/>
      <c r="L161" s="42"/>
      <c r="M161" s="42"/>
      <c r="N161" s="42"/>
      <c r="O161" s="42"/>
      <c r="P161" s="42"/>
      <c r="Q161" s="42"/>
      <c r="R161" s="42"/>
      <c r="S161" s="42"/>
      <c r="T161" s="42"/>
      <c r="U161" s="42"/>
    </row>
    <row r="162" spans="2:21">
      <c r="B162" s="42"/>
      <c r="C162" s="42"/>
      <c r="D162" s="42"/>
      <c r="E162" s="42"/>
      <c r="F162" s="42"/>
      <c r="G162" s="42"/>
      <c r="H162" s="42"/>
      <c r="I162" s="42"/>
      <c r="J162" s="42"/>
      <c r="K162" s="42"/>
      <c r="L162" s="42"/>
      <c r="M162" s="42"/>
      <c r="N162" s="42"/>
      <c r="O162" s="42"/>
      <c r="P162" s="42"/>
      <c r="Q162" s="42"/>
      <c r="R162" s="42"/>
      <c r="S162" s="42"/>
      <c r="T162" s="42"/>
      <c r="U162" s="42"/>
    </row>
    <row r="163" spans="2:21">
      <c r="B163" s="42"/>
      <c r="C163" s="42"/>
      <c r="D163" s="42"/>
      <c r="E163" s="42"/>
      <c r="F163" s="42"/>
      <c r="G163" s="42"/>
      <c r="H163" s="42"/>
      <c r="I163" s="42"/>
      <c r="J163" s="42"/>
      <c r="K163" s="42"/>
      <c r="L163" s="42"/>
      <c r="M163" s="42"/>
      <c r="N163" s="42"/>
      <c r="O163" s="42"/>
      <c r="P163" s="42"/>
      <c r="Q163" s="42"/>
      <c r="R163" s="42"/>
      <c r="S163" s="42"/>
      <c r="T163" s="42"/>
      <c r="U163" s="42"/>
    </row>
    <row r="164" spans="2:21">
      <c r="B164" s="42"/>
      <c r="C164" s="42"/>
      <c r="D164" s="42"/>
      <c r="E164" s="42"/>
      <c r="F164" s="42"/>
      <c r="G164" s="42"/>
      <c r="H164" s="42"/>
      <c r="I164" s="42"/>
      <c r="J164" s="42"/>
      <c r="K164" s="42"/>
      <c r="L164" s="42"/>
      <c r="M164" s="42"/>
      <c r="N164" s="42"/>
      <c r="O164" s="42"/>
      <c r="P164" s="42"/>
      <c r="Q164" s="42"/>
      <c r="R164" s="42"/>
      <c r="S164" s="42"/>
      <c r="T164" s="42"/>
      <c r="U164" s="42"/>
    </row>
    <row r="165" spans="2:21">
      <c r="B165" s="42"/>
      <c r="C165" s="42"/>
      <c r="D165" s="42"/>
      <c r="E165" s="42"/>
      <c r="F165" s="42"/>
      <c r="G165" s="42"/>
      <c r="H165" s="42"/>
      <c r="I165" s="42"/>
      <c r="J165" s="42"/>
      <c r="K165" s="42"/>
      <c r="L165" s="42"/>
      <c r="M165" s="42"/>
      <c r="N165" s="42"/>
      <c r="O165" s="42"/>
      <c r="P165" s="42"/>
      <c r="Q165" s="42"/>
      <c r="R165" s="42"/>
      <c r="S165" s="42"/>
      <c r="T165" s="42"/>
      <c r="U165" s="42"/>
    </row>
    <row r="166" spans="2:21">
      <c r="B166" s="42"/>
      <c r="C166" s="42"/>
      <c r="D166" s="42"/>
      <c r="E166" s="42"/>
      <c r="F166" s="42"/>
      <c r="G166" s="42"/>
      <c r="H166" s="42"/>
      <c r="I166" s="42"/>
      <c r="J166" s="42"/>
      <c r="K166" s="42"/>
      <c r="L166" s="42"/>
      <c r="M166" s="42"/>
      <c r="N166" s="42"/>
      <c r="O166" s="42"/>
      <c r="P166" s="42"/>
      <c r="Q166" s="42"/>
      <c r="R166" s="42"/>
      <c r="S166" s="42"/>
      <c r="T166" s="42"/>
      <c r="U166" s="42"/>
    </row>
    <row r="167" spans="2:21">
      <c r="B167" s="42"/>
      <c r="C167" s="42"/>
      <c r="D167" s="42"/>
      <c r="E167" s="42"/>
      <c r="F167" s="42"/>
      <c r="G167" s="42"/>
      <c r="H167" s="42"/>
      <c r="I167" s="42"/>
      <c r="J167" s="42"/>
      <c r="K167" s="42"/>
      <c r="L167" s="42"/>
      <c r="M167" s="42"/>
      <c r="N167" s="42"/>
      <c r="O167" s="42"/>
      <c r="P167" s="42"/>
      <c r="Q167" s="42"/>
      <c r="R167" s="42"/>
      <c r="S167" s="42"/>
      <c r="T167" s="42"/>
      <c r="U167" s="42"/>
    </row>
    <row r="168" spans="2:21">
      <c r="B168" s="42"/>
      <c r="C168" s="42"/>
      <c r="D168" s="42"/>
      <c r="E168" s="42"/>
      <c r="F168" s="42"/>
      <c r="G168" s="42"/>
      <c r="H168" s="42"/>
      <c r="I168" s="42"/>
      <c r="J168" s="42"/>
      <c r="K168" s="42"/>
      <c r="L168" s="42"/>
      <c r="M168" s="42"/>
      <c r="N168" s="42"/>
      <c r="O168" s="42"/>
      <c r="P168" s="42"/>
      <c r="Q168" s="42"/>
      <c r="R168" s="42"/>
      <c r="S168" s="42"/>
      <c r="T168" s="42"/>
      <c r="U168" s="42"/>
    </row>
    <row r="169" spans="2:21">
      <c r="B169" s="42"/>
      <c r="C169" s="42"/>
      <c r="D169" s="42"/>
      <c r="E169" s="42"/>
      <c r="F169" s="42"/>
      <c r="G169" s="42"/>
      <c r="H169" s="42"/>
      <c r="I169" s="42"/>
      <c r="J169" s="42"/>
      <c r="K169" s="42"/>
      <c r="L169" s="42"/>
      <c r="M169" s="42"/>
      <c r="N169" s="42"/>
      <c r="O169" s="42"/>
      <c r="P169" s="42"/>
      <c r="Q169" s="42"/>
      <c r="R169" s="42"/>
      <c r="S169" s="42"/>
      <c r="T169" s="42"/>
      <c r="U169" s="42"/>
    </row>
    <row r="170" spans="2:21">
      <c r="B170" s="42"/>
      <c r="C170" s="42"/>
      <c r="D170" s="42"/>
      <c r="E170" s="42"/>
      <c r="F170" s="42"/>
      <c r="G170" s="42"/>
      <c r="H170" s="42"/>
      <c r="I170" s="42"/>
      <c r="J170" s="42"/>
      <c r="K170" s="42"/>
      <c r="L170" s="42"/>
      <c r="M170" s="42"/>
      <c r="N170" s="42"/>
      <c r="O170" s="42"/>
      <c r="P170" s="42"/>
      <c r="Q170" s="42"/>
      <c r="R170" s="42"/>
      <c r="S170" s="42"/>
      <c r="T170" s="42"/>
      <c r="U170" s="42"/>
    </row>
    <row r="171" spans="2:21">
      <c r="B171" s="42"/>
      <c r="C171" s="42"/>
      <c r="D171" s="42"/>
      <c r="E171" s="42"/>
      <c r="F171" s="42"/>
      <c r="G171" s="42"/>
      <c r="H171" s="42"/>
      <c r="I171" s="42"/>
      <c r="J171" s="42"/>
      <c r="K171" s="42"/>
      <c r="L171" s="42"/>
      <c r="M171" s="42"/>
      <c r="N171" s="42"/>
      <c r="O171" s="42"/>
      <c r="P171" s="42"/>
      <c r="Q171" s="42"/>
      <c r="R171" s="42"/>
      <c r="S171" s="42"/>
      <c r="T171" s="42"/>
      <c r="U171" s="42"/>
    </row>
    <row r="172" spans="2:21">
      <c r="B172" s="42"/>
      <c r="C172" s="42"/>
      <c r="D172" s="42"/>
      <c r="E172" s="42"/>
      <c r="F172" s="42"/>
      <c r="G172" s="42"/>
      <c r="H172" s="42"/>
      <c r="I172" s="42"/>
      <c r="J172" s="42"/>
      <c r="K172" s="42"/>
      <c r="L172" s="42"/>
      <c r="M172" s="42"/>
      <c r="N172" s="42"/>
      <c r="O172" s="42"/>
      <c r="P172" s="42"/>
      <c r="Q172" s="42"/>
      <c r="R172" s="42"/>
      <c r="S172" s="42"/>
      <c r="T172" s="42"/>
      <c r="U172" s="42"/>
    </row>
    <row r="173" spans="2:21">
      <c r="B173" s="42"/>
      <c r="C173" s="42"/>
      <c r="D173" s="42"/>
      <c r="E173" s="42"/>
      <c r="F173" s="42"/>
      <c r="G173" s="42"/>
      <c r="H173" s="42"/>
      <c r="I173" s="42"/>
      <c r="J173" s="42"/>
      <c r="K173" s="42"/>
      <c r="L173" s="42"/>
      <c r="M173" s="42"/>
      <c r="N173" s="42"/>
      <c r="O173" s="42"/>
      <c r="P173" s="42"/>
      <c r="Q173" s="42"/>
      <c r="R173" s="42"/>
      <c r="S173" s="42"/>
      <c r="T173" s="42"/>
      <c r="U173" s="42"/>
    </row>
    <row r="174" spans="2:21">
      <c r="B174" s="42"/>
      <c r="C174" s="42"/>
      <c r="D174" s="42"/>
      <c r="E174" s="42"/>
      <c r="F174" s="42"/>
      <c r="G174" s="42"/>
      <c r="H174" s="42"/>
      <c r="I174" s="42"/>
      <c r="J174" s="42"/>
      <c r="K174" s="42"/>
      <c r="L174" s="42"/>
      <c r="M174" s="42"/>
      <c r="N174" s="42"/>
      <c r="O174" s="42"/>
      <c r="P174" s="42"/>
      <c r="Q174" s="42"/>
      <c r="R174" s="42"/>
      <c r="S174" s="42"/>
      <c r="T174" s="42"/>
      <c r="U174" s="42"/>
    </row>
    <row r="175" spans="2:21">
      <c r="B175" s="42"/>
      <c r="C175" s="42"/>
      <c r="D175" s="42"/>
      <c r="E175" s="42"/>
      <c r="F175" s="42"/>
      <c r="G175" s="42"/>
      <c r="H175" s="42"/>
      <c r="I175" s="42"/>
      <c r="J175" s="42"/>
      <c r="K175" s="42"/>
      <c r="L175" s="42"/>
      <c r="M175" s="42"/>
      <c r="N175" s="42"/>
      <c r="O175" s="42"/>
      <c r="P175" s="42"/>
      <c r="Q175" s="42"/>
      <c r="R175" s="42"/>
      <c r="S175" s="42"/>
      <c r="T175" s="42"/>
      <c r="U175" s="42"/>
    </row>
    <row r="176" spans="2:21">
      <c r="B176" s="42"/>
      <c r="C176" s="42"/>
      <c r="D176" s="42"/>
      <c r="E176" s="42"/>
      <c r="F176" s="42"/>
      <c r="G176" s="42"/>
      <c r="H176" s="42"/>
      <c r="I176" s="42"/>
      <c r="J176" s="42"/>
      <c r="K176" s="42"/>
      <c r="L176" s="42"/>
      <c r="M176" s="42"/>
      <c r="N176" s="42"/>
      <c r="O176" s="42"/>
      <c r="P176" s="42"/>
      <c r="Q176" s="42"/>
      <c r="R176" s="42"/>
      <c r="S176" s="42"/>
      <c r="T176" s="42"/>
      <c r="U176" s="42"/>
    </row>
    <row r="177" spans="2:21">
      <c r="B177" s="42"/>
      <c r="C177" s="42"/>
      <c r="D177" s="42"/>
      <c r="E177" s="42"/>
      <c r="F177" s="42"/>
      <c r="G177" s="42"/>
      <c r="H177" s="42"/>
      <c r="I177" s="42"/>
      <c r="J177" s="42"/>
      <c r="K177" s="42"/>
      <c r="L177" s="42"/>
      <c r="M177" s="42"/>
      <c r="N177" s="42"/>
      <c r="O177" s="42"/>
      <c r="P177" s="42"/>
      <c r="Q177" s="42"/>
      <c r="R177" s="42"/>
      <c r="S177" s="42"/>
      <c r="T177" s="42"/>
      <c r="U177" s="42"/>
    </row>
    <row r="178" spans="2:21">
      <c r="B178" s="42"/>
      <c r="C178" s="42"/>
      <c r="D178" s="42"/>
      <c r="E178" s="42"/>
      <c r="F178" s="42"/>
      <c r="G178" s="42"/>
      <c r="H178" s="42"/>
      <c r="I178" s="42"/>
      <c r="J178" s="42"/>
      <c r="K178" s="42"/>
      <c r="L178" s="42"/>
      <c r="M178" s="42"/>
      <c r="N178" s="42"/>
      <c r="O178" s="42"/>
      <c r="P178" s="42"/>
      <c r="Q178" s="42"/>
      <c r="R178" s="42"/>
      <c r="S178" s="42"/>
      <c r="T178" s="42"/>
      <c r="U178" s="42"/>
    </row>
    <row r="179" spans="2:21">
      <c r="B179" s="42"/>
      <c r="C179" s="42"/>
      <c r="D179" s="42"/>
      <c r="E179" s="42"/>
      <c r="F179" s="42"/>
      <c r="G179" s="42"/>
      <c r="H179" s="42"/>
      <c r="I179" s="42"/>
      <c r="J179" s="42"/>
      <c r="K179" s="42"/>
      <c r="L179" s="42"/>
      <c r="M179" s="42"/>
      <c r="N179" s="42"/>
      <c r="O179" s="42"/>
      <c r="P179" s="42"/>
      <c r="Q179" s="42"/>
      <c r="R179" s="42"/>
      <c r="S179" s="42"/>
      <c r="T179" s="42"/>
      <c r="U179" s="42"/>
    </row>
    <row r="180" spans="2:21">
      <c r="B180" s="42"/>
      <c r="C180" s="42"/>
      <c r="D180" s="42"/>
      <c r="E180" s="42"/>
      <c r="F180" s="42"/>
      <c r="G180" s="42"/>
      <c r="H180" s="42"/>
      <c r="I180" s="42"/>
      <c r="J180" s="42"/>
      <c r="K180" s="42"/>
      <c r="L180" s="42"/>
      <c r="M180" s="42"/>
      <c r="N180" s="42"/>
      <c r="O180" s="42"/>
      <c r="P180" s="42"/>
      <c r="Q180" s="42"/>
      <c r="R180" s="42"/>
      <c r="S180" s="42"/>
      <c r="T180" s="42"/>
      <c r="U180" s="42"/>
    </row>
    <row r="181" spans="2:21">
      <c r="B181" s="42"/>
      <c r="C181" s="42"/>
      <c r="D181" s="42"/>
      <c r="E181" s="42"/>
      <c r="F181" s="42"/>
      <c r="G181" s="42"/>
      <c r="H181" s="42"/>
      <c r="I181" s="42"/>
      <c r="J181" s="42"/>
      <c r="K181" s="42"/>
      <c r="L181" s="42"/>
      <c r="M181" s="42"/>
      <c r="N181" s="42"/>
      <c r="O181" s="42"/>
      <c r="P181" s="42"/>
      <c r="Q181" s="42"/>
      <c r="R181" s="42"/>
      <c r="S181" s="42"/>
      <c r="T181" s="42"/>
      <c r="U181" s="42"/>
    </row>
    <row r="182" spans="2:21">
      <c r="B182" s="42"/>
      <c r="C182" s="42"/>
      <c r="D182" s="42"/>
      <c r="E182" s="42"/>
      <c r="F182" s="42"/>
      <c r="G182" s="42"/>
      <c r="H182" s="42"/>
      <c r="I182" s="42"/>
      <c r="J182" s="42"/>
      <c r="K182" s="42"/>
      <c r="L182" s="42"/>
      <c r="M182" s="42"/>
      <c r="N182" s="42"/>
      <c r="O182" s="42"/>
      <c r="P182" s="42"/>
      <c r="Q182" s="42"/>
      <c r="R182" s="42"/>
      <c r="S182" s="42"/>
      <c r="T182" s="42"/>
      <c r="U182" s="42"/>
    </row>
    <row r="183" spans="2:21">
      <c r="B183" s="42"/>
      <c r="C183" s="42"/>
      <c r="D183" s="42"/>
      <c r="E183" s="42"/>
      <c r="F183" s="42"/>
      <c r="G183" s="42"/>
      <c r="H183" s="42"/>
      <c r="I183" s="42"/>
      <c r="J183" s="42"/>
      <c r="K183" s="42"/>
      <c r="L183" s="42"/>
      <c r="M183" s="42"/>
      <c r="N183" s="42"/>
      <c r="O183" s="42"/>
      <c r="P183" s="42"/>
      <c r="Q183" s="42"/>
      <c r="R183" s="42"/>
      <c r="S183" s="42"/>
      <c r="T183" s="42"/>
      <c r="U183" s="42"/>
    </row>
    <row r="184" spans="2:21">
      <c r="B184" s="42"/>
      <c r="C184" s="42"/>
      <c r="D184" s="42"/>
      <c r="E184" s="42"/>
      <c r="F184" s="42"/>
      <c r="G184" s="42"/>
      <c r="H184" s="42"/>
      <c r="I184" s="42"/>
      <c r="J184" s="42"/>
      <c r="K184" s="42"/>
      <c r="L184" s="42"/>
      <c r="M184" s="42"/>
      <c r="N184" s="42"/>
      <c r="O184" s="42"/>
      <c r="P184" s="42"/>
      <c r="Q184" s="42"/>
      <c r="R184" s="42"/>
      <c r="S184" s="42"/>
      <c r="T184" s="42"/>
      <c r="U184" s="42"/>
    </row>
    <row r="185" spans="2:21">
      <c r="B185" s="42"/>
      <c r="C185" s="42"/>
      <c r="D185" s="42"/>
      <c r="E185" s="42"/>
      <c r="F185" s="42"/>
      <c r="G185" s="42"/>
      <c r="H185" s="42"/>
      <c r="I185" s="42"/>
      <c r="J185" s="42"/>
      <c r="K185" s="42"/>
      <c r="L185" s="42"/>
      <c r="M185" s="42"/>
      <c r="N185" s="42"/>
      <c r="O185" s="42"/>
      <c r="P185" s="42"/>
      <c r="Q185" s="42"/>
      <c r="R185" s="42"/>
      <c r="S185" s="42"/>
      <c r="T185" s="42"/>
      <c r="U185" s="42"/>
    </row>
    <row r="186" spans="2:21">
      <c r="B186" s="42"/>
      <c r="C186" s="42"/>
      <c r="D186" s="42"/>
      <c r="E186" s="42"/>
      <c r="F186" s="42"/>
      <c r="G186" s="42"/>
      <c r="H186" s="42"/>
      <c r="I186" s="42"/>
      <c r="J186" s="42"/>
      <c r="K186" s="42"/>
      <c r="L186" s="42"/>
      <c r="M186" s="42"/>
      <c r="N186" s="42"/>
      <c r="O186" s="42"/>
      <c r="P186" s="42"/>
      <c r="Q186" s="42"/>
      <c r="R186" s="42"/>
      <c r="S186" s="42"/>
      <c r="T186" s="42"/>
      <c r="U186" s="42"/>
    </row>
    <row r="187" spans="2:21">
      <c r="B187" s="42"/>
      <c r="C187" s="42"/>
      <c r="D187" s="42"/>
      <c r="E187" s="42"/>
      <c r="F187" s="42"/>
      <c r="G187" s="42"/>
      <c r="H187" s="42"/>
      <c r="I187" s="42"/>
      <c r="J187" s="42"/>
      <c r="K187" s="42"/>
      <c r="L187" s="42"/>
      <c r="M187" s="42"/>
      <c r="N187" s="42"/>
      <c r="O187" s="42"/>
      <c r="P187" s="42"/>
      <c r="Q187" s="42"/>
      <c r="R187" s="42"/>
      <c r="S187" s="42"/>
      <c r="T187" s="42"/>
      <c r="U187" s="42"/>
    </row>
    <row r="188" spans="2:21">
      <c r="B188" s="42"/>
      <c r="C188" s="42"/>
      <c r="D188" s="42"/>
      <c r="E188" s="42"/>
      <c r="F188" s="42"/>
      <c r="G188" s="42"/>
      <c r="H188" s="42"/>
      <c r="I188" s="42"/>
      <c r="J188" s="42"/>
      <c r="K188" s="42"/>
      <c r="L188" s="42"/>
      <c r="M188" s="42"/>
      <c r="N188" s="42"/>
      <c r="O188" s="42"/>
      <c r="P188" s="42"/>
      <c r="Q188" s="42"/>
      <c r="R188" s="42"/>
      <c r="S188" s="42"/>
      <c r="T188" s="42"/>
      <c r="U188" s="42"/>
    </row>
    <row r="189" spans="2:21">
      <c r="B189" s="42"/>
      <c r="C189" s="42"/>
      <c r="D189" s="42"/>
      <c r="E189" s="42"/>
      <c r="F189" s="42"/>
      <c r="G189" s="42"/>
      <c r="H189" s="42"/>
      <c r="I189" s="42"/>
      <c r="J189" s="42"/>
      <c r="K189" s="42"/>
      <c r="L189" s="42"/>
      <c r="M189" s="42"/>
      <c r="N189" s="42"/>
      <c r="O189" s="42"/>
      <c r="P189" s="42"/>
      <c r="Q189" s="42"/>
      <c r="R189" s="42"/>
      <c r="S189" s="42"/>
      <c r="T189" s="42"/>
      <c r="U189" s="42"/>
    </row>
    <row r="190" spans="2:21">
      <c r="B190" s="42"/>
      <c r="C190" s="42"/>
      <c r="D190" s="42"/>
      <c r="E190" s="42"/>
      <c r="F190" s="42"/>
      <c r="G190" s="42"/>
      <c r="H190" s="42"/>
      <c r="I190" s="42"/>
      <c r="J190" s="42"/>
      <c r="K190" s="42"/>
      <c r="L190" s="42"/>
      <c r="M190" s="42"/>
      <c r="N190" s="42"/>
      <c r="O190" s="42"/>
      <c r="P190" s="42"/>
      <c r="Q190" s="42"/>
      <c r="R190" s="42"/>
      <c r="S190" s="42"/>
      <c r="T190" s="42"/>
      <c r="U190" s="42"/>
    </row>
    <row r="191" spans="2:21">
      <c r="B191" s="42"/>
      <c r="C191" s="42"/>
      <c r="D191" s="42"/>
      <c r="E191" s="42"/>
      <c r="F191" s="42"/>
      <c r="G191" s="42"/>
      <c r="H191" s="42"/>
      <c r="I191" s="42"/>
      <c r="J191" s="42"/>
      <c r="K191" s="42"/>
      <c r="L191" s="42"/>
      <c r="M191" s="42"/>
      <c r="N191" s="42"/>
      <c r="O191" s="42"/>
      <c r="P191" s="42"/>
      <c r="Q191" s="42"/>
      <c r="R191" s="42"/>
      <c r="S191" s="42"/>
      <c r="T191" s="42"/>
      <c r="U191" s="42"/>
    </row>
    <row r="192" spans="2:21">
      <c r="B192" s="42"/>
      <c r="C192" s="42"/>
      <c r="D192" s="42"/>
      <c r="E192" s="42"/>
      <c r="F192" s="42"/>
      <c r="G192" s="42"/>
      <c r="H192" s="42"/>
      <c r="I192" s="42"/>
      <c r="J192" s="42"/>
      <c r="K192" s="42"/>
      <c r="L192" s="42"/>
      <c r="M192" s="42"/>
      <c r="N192" s="42"/>
      <c r="O192" s="42"/>
      <c r="P192" s="42"/>
      <c r="Q192" s="42"/>
      <c r="R192" s="42"/>
      <c r="S192" s="42"/>
      <c r="T192" s="42"/>
      <c r="U192" s="42"/>
    </row>
    <row r="193" spans="2:21">
      <c r="B193" s="42"/>
      <c r="C193" s="42"/>
      <c r="D193" s="42"/>
      <c r="E193" s="42"/>
      <c r="F193" s="42"/>
      <c r="G193" s="42"/>
      <c r="H193" s="42"/>
      <c r="I193" s="42"/>
      <c r="J193" s="42"/>
      <c r="K193" s="42"/>
      <c r="L193" s="42"/>
      <c r="M193" s="42"/>
      <c r="N193" s="42"/>
      <c r="O193" s="42"/>
      <c r="P193" s="42"/>
      <c r="Q193" s="42"/>
      <c r="R193" s="42"/>
      <c r="S193" s="42"/>
      <c r="T193" s="42"/>
      <c r="U193" s="42"/>
    </row>
    <row r="194" spans="2:21">
      <c r="B194" s="42"/>
      <c r="C194" s="42"/>
      <c r="D194" s="42"/>
      <c r="E194" s="42"/>
      <c r="F194" s="42"/>
      <c r="G194" s="42"/>
      <c r="H194" s="42"/>
      <c r="I194" s="42"/>
      <c r="J194" s="42"/>
      <c r="K194" s="42"/>
      <c r="L194" s="42"/>
      <c r="M194" s="42"/>
      <c r="N194" s="42"/>
      <c r="O194" s="42"/>
      <c r="P194" s="42"/>
      <c r="Q194" s="42"/>
      <c r="R194" s="42"/>
      <c r="S194" s="42"/>
      <c r="T194" s="42"/>
      <c r="U194" s="42"/>
    </row>
    <row r="195" spans="2:21">
      <c r="B195" s="42"/>
      <c r="C195" s="42"/>
      <c r="D195" s="42"/>
      <c r="E195" s="42"/>
      <c r="F195" s="42"/>
      <c r="G195" s="42"/>
      <c r="H195" s="42"/>
      <c r="I195" s="42"/>
      <c r="J195" s="42"/>
      <c r="K195" s="42"/>
      <c r="L195" s="42"/>
      <c r="M195" s="42"/>
      <c r="N195" s="42"/>
      <c r="O195" s="42"/>
      <c r="P195" s="42"/>
      <c r="Q195" s="42"/>
      <c r="R195" s="42"/>
      <c r="S195" s="42"/>
      <c r="T195" s="42"/>
      <c r="U195" s="42"/>
    </row>
    <row r="196" spans="2:21">
      <c r="B196" s="42"/>
      <c r="C196" s="42"/>
      <c r="D196" s="42"/>
      <c r="E196" s="42"/>
      <c r="F196" s="42"/>
      <c r="G196" s="42"/>
      <c r="H196" s="42"/>
      <c r="I196" s="42"/>
      <c r="J196" s="42"/>
      <c r="K196" s="42"/>
      <c r="L196" s="42"/>
      <c r="M196" s="42"/>
      <c r="N196" s="42"/>
      <c r="O196" s="42"/>
      <c r="P196" s="42"/>
      <c r="Q196" s="42"/>
      <c r="R196" s="42"/>
      <c r="S196" s="42"/>
      <c r="T196" s="42"/>
      <c r="U196" s="42"/>
    </row>
  </sheetData>
  <mergeCells count="23">
    <mergeCell ref="B110:K110"/>
    <mergeCell ref="B127:K127"/>
    <mergeCell ref="B133:K133"/>
    <mergeCell ref="B128:I128"/>
    <mergeCell ref="B131:I131"/>
    <mergeCell ref="B113:D113"/>
    <mergeCell ref="E17:M17"/>
    <mergeCell ref="B78:M78"/>
    <mergeCell ref="B106:D106"/>
    <mergeCell ref="B83:M83"/>
    <mergeCell ref="B109:L109"/>
    <mergeCell ref="B85:K85"/>
    <mergeCell ref="B41:K41"/>
    <mergeCell ref="C26:C29"/>
    <mergeCell ref="E24:H24"/>
    <mergeCell ref="B3:D3"/>
    <mergeCell ref="B10:D10"/>
    <mergeCell ref="E14:M14"/>
    <mergeCell ref="E15:M15"/>
    <mergeCell ref="E16:M16"/>
    <mergeCell ref="B5:K5"/>
    <mergeCell ref="B7:K7"/>
    <mergeCell ref="B8:K8"/>
  </mergeCells>
  <conditionalFormatting sqref="G1:I1">
    <cfRule type="cellIs" dxfId="42" priority="2" operator="between">
      <formula>1</formula>
      <formula>1.49</formula>
    </cfRule>
    <cfRule type="cellIs" dxfId="41" priority="3" operator="between">
      <formula>1.5</formula>
      <formula>2.49</formula>
    </cfRule>
    <cfRule type="cellIs" dxfId="40" priority="4" operator="between">
      <formula>2.5</formula>
      <formula>3.49</formula>
    </cfRule>
    <cfRule type="cellIs" dxfId="39" priority="5" operator="between">
      <formula>3.5</formula>
      <formula>4</formula>
    </cfRule>
  </conditionalFormatting>
  <hyperlinks>
    <hyperlink ref="B127:I127" r:id="rId1" display="Guide for smallholder farmer organisations. Implementing Human Rights and Environmental Due Diligence (HREDD). Why and how to align your policies and processes with HREDD?" xr:uid="{FA2DDEA6-6D0A-4A85-B034-855083EA0764}"/>
    <hyperlink ref="B128:I128" r:id="rId2" display="Fairtrade Risk Map" xr:uid="{25B349C4-CB2A-4E17-BF9E-AB0A849A9128}"/>
    <hyperlink ref="B8" r:id="rId3" xr:uid="{5D90954A-4894-4632-84F5-5F6AD5A4F09F}"/>
    <hyperlink ref="B85" r:id="rId4" xr:uid="{3D1E5C7A-5C16-40B2-B7BC-A29607D01B06}"/>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1"/>
  <sheetViews>
    <sheetView zoomScale="95" zoomScaleNormal="100" workbookViewId="0">
      <pane ySplit="1" topLeftCell="A2" activePane="bottomLeft" state="frozen"/>
      <selection pane="bottomLeft" activeCell="C4" sqref="C4"/>
    </sheetView>
  </sheetViews>
  <sheetFormatPr defaultColWidth="8.625" defaultRowHeight="15" outlineLevelRow="2"/>
  <cols>
    <col min="1" max="1" width="1.625" style="42" customWidth="1"/>
    <col min="2" max="2" width="7.375" style="120" customWidth="1"/>
    <col min="3" max="3" width="48.625" style="44" customWidth="1"/>
    <col min="4" max="5" width="20.125" style="44" customWidth="1"/>
    <col min="6" max="6" width="15.375" style="44" customWidth="1"/>
    <col min="7" max="7" width="1" style="42" customWidth="1"/>
    <col min="8" max="8" width="15.875" style="42" customWidth="1"/>
    <col min="9" max="9" width="0.875" style="42" customWidth="1"/>
    <col min="10" max="10" width="50.375" style="42" customWidth="1"/>
    <col min="11" max="11" width="12.25" style="42" customWidth="1"/>
    <col min="12" max="12" width="64.875" style="42" customWidth="1"/>
    <col min="13" max="19" width="8.625" style="42"/>
    <col min="20" max="16384" width="8.625" style="44"/>
  </cols>
  <sheetData>
    <row r="1" spans="2:11" ht="60" customHeight="1">
      <c r="B1" s="57" t="s">
        <v>0</v>
      </c>
      <c r="C1" s="58"/>
      <c r="D1" s="59"/>
      <c r="E1" s="59"/>
      <c r="F1" s="60"/>
      <c r="G1" s="60"/>
      <c r="H1" s="60"/>
      <c r="I1" s="60"/>
      <c r="J1" s="60"/>
      <c r="K1" s="60"/>
    </row>
    <row r="2" spans="2:11" s="42" customFormat="1" ht="81" customHeight="1">
      <c r="B2" s="181" t="s">
        <v>80</v>
      </c>
      <c r="C2" s="181"/>
      <c r="D2" s="181"/>
      <c r="E2" s="181"/>
    </row>
    <row r="3" spans="2:11" s="42" customFormat="1" ht="6" customHeight="1">
      <c r="B3" s="61"/>
      <c r="C3" s="61"/>
    </row>
    <row r="4" spans="2:11" s="42" customFormat="1" ht="33" customHeight="1">
      <c r="B4" s="62" t="s">
        <v>7</v>
      </c>
      <c r="C4" s="63" t="s">
        <v>81</v>
      </c>
    </row>
    <row r="5" spans="2:11" ht="66" customHeight="1" thickBot="1">
      <c r="B5" s="64"/>
      <c r="C5" s="65" t="s">
        <v>82</v>
      </c>
      <c r="D5" s="66" t="s">
        <v>83</v>
      </c>
      <c r="E5" s="66" t="s">
        <v>84</v>
      </c>
      <c r="F5" s="66" t="s">
        <v>85</v>
      </c>
      <c r="G5" s="67"/>
      <c r="H5" s="66" t="s">
        <v>86</v>
      </c>
      <c r="I5" s="68"/>
    </row>
    <row r="6" spans="2:11" ht="33" customHeight="1" thickBot="1">
      <c r="B6" s="64"/>
      <c r="C6" s="141" t="s">
        <v>87</v>
      </c>
      <c r="D6" s="70" t="s">
        <v>88</v>
      </c>
      <c r="E6" s="70" t="s">
        <v>89</v>
      </c>
      <c r="F6" s="70" t="s">
        <v>90</v>
      </c>
      <c r="G6" s="71"/>
      <c r="H6" s="72" t="s">
        <v>91</v>
      </c>
      <c r="J6" s="73" t="s">
        <v>92</v>
      </c>
    </row>
    <row r="7" spans="2:11" ht="30.75" customHeight="1">
      <c r="B7" s="64"/>
      <c r="C7" s="74" t="s">
        <v>93</v>
      </c>
      <c r="D7" s="75">
        <f>INDEX('Product risks'!$B$3:$S$15,MATCH('Risk Assessment Tool'!C7,'Product risks'!$A$3:$A$15,0),MATCH('Risk Assessment Tool'!$D$6,'Product risks'!$B$2:$S$2,0))</f>
        <v>1</v>
      </c>
      <c r="E7" s="75" t="str">
        <f>INDEX('Product risks'!$B$3:$S$15,MATCH('Risk Assessment Tool'!C7,'Product risks'!$A$3:$A$15,0),MATCH('Risk Assessment Tool'!$E$6,'Product risks'!$B$2:$S$2,0))</f>
        <v>No data</v>
      </c>
      <c r="F7" s="76">
        <f>VLOOKUP($F$6,CountryRisks2!A:CL,12,FALSE)</f>
        <v>1.3333333333333333</v>
      </c>
      <c r="G7" s="77"/>
      <c r="H7" s="78">
        <f>AVERAGE(D7:F7)</f>
        <v>1.1666666666666665</v>
      </c>
      <c r="J7" s="47" t="s">
        <v>94</v>
      </c>
    </row>
    <row r="8" spans="2:11" ht="30.75" customHeight="1">
      <c r="B8" s="64"/>
      <c r="C8" s="79" t="s">
        <v>95</v>
      </c>
      <c r="D8" s="75">
        <f>INDEX('Product risks'!$B$3:$S$15,MATCH('Risk Assessment Tool'!C8,'Product risks'!$A$3:$A$15,0),MATCH('Risk Assessment Tool'!$D$6,'Product risks'!$B$2:$S$2,0))</f>
        <v>3</v>
      </c>
      <c r="E8" s="75" t="str">
        <f>INDEX('Product risks'!$B$3:$S$15,MATCH('Risk Assessment Tool'!C8,'Product risks'!$A$3:$A$15,0),MATCH('Risk Assessment Tool'!$E$6,'Product risks'!$B$2:$S$2,0))</f>
        <v>No data</v>
      </c>
      <c r="F8" s="76">
        <f>VLOOKUP($F$6,CountryRisks2!A:CL,19,FALSE)</f>
        <v>2</v>
      </c>
      <c r="G8" s="77"/>
      <c r="H8" s="78">
        <f t="shared" ref="H8:H19" si="0">AVERAGE(D8:F8)</f>
        <v>2.5</v>
      </c>
      <c r="J8" s="48" t="s">
        <v>96</v>
      </c>
    </row>
    <row r="9" spans="2:11" ht="30.75" customHeight="1">
      <c r="B9" s="64"/>
      <c r="C9" s="79" t="s">
        <v>97</v>
      </c>
      <c r="D9" s="75">
        <f>INDEX('Product risks'!$B$3:$S$15,MATCH('Risk Assessment Tool'!C9,'Product risks'!$A$3:$A$15,0),MATCH('Risk Assessment Tool'!$D$6,'Product risks'!$B$2:$S$2,0))</f>
        <v>2</v>
      </c>
      <c r="E9" s="75" t="str">
        <f>INDEX('Product risks'!$B$3:$S$15,MATCH('Risk Assessment Tool'!C9,'Product risks'!$A$3:$A$15,0),MATCH('Risk Assessment Tool'!$E$6,'Product risks'!$B$2:$S$2,0))</f>
        <v>No data</v>
      </c>
      <c r="F9" s="76">
        <f>VLOOKUP($F$6,CountryRisks2!A:CL,12,FALSE)</f>
        <v>1.3333333333333333</v>
      </c>
      <c r="G9" s="77"/>
      <c r="H9" s="78">
        <f t="shared" si="0"/>
        <v>1.6666666666666665</v>
      </c>
      <c r="J9" s="47" t="s">
        <v>98</v>
      </c>
    </row>
    <row r="10" spans="2:11" ht="30.75" customHeight="1">
      <c r="B10" s="64"/>
      <c r="C10" s="79" t="s">
        <v>99</v>
      </c>
      <c r="D10" s="75">
        <f>INDEX('Product risks'!$B$3:$S$15,MATCH('Risk Assessment Tool'!C10,'Product risks'!$A$3:$A$15,0),MATCH('Risk Assessment Tool'!$D$6,'Product risks'!$B$2:$S$2,0))</f>
        <v>4</v>
      </c>
      <c r="E10" s="75" t="str">
        <f>INDEX('Product risks'!$B$3:$S$15,MATCH('Risk Assessment Tool'!C10,'Product risks'!$A$3:$A$15,0),MATCH('Risk Assessment Tool'!$E$6,'Product risks'!$B$2:$S$2,0))</f>
        <v>No data</v>
      </c>
      <c r="F10" s="76">
        <f>VLOOKUP($F$6,CountryRisks2!A:CL,19,FALSE)</f>
        <v>2</v>
      </c>
      <c r="G10" s="77"/>
      <c r="H10" s="78">
        <f t="shared" si="0"/>
        <v>3</v>
      </c>
      <c r="J10" s="48" t="s">
        <v>100</v>
      </c>
    </row>
    <row r="11" spans="2:11" ht="30.75" customHeight="1">
      <c r="B11" s="64"/>
      <c r="C11" s="79" t="s">
        <v>101</v>
      </c>
      <c r="D11" s="75">
        <f>INDEX('Product risks'!$B$3:$S$15,MATCH('Risk Assessment Tool'!C11,'Product risks'!$A$3:$A$15,0),MATCH('Risk Assessment Tool'!$D$6,'Product risks'!$B$2:$S$2,0))</f>
        <v>3</v>
      </c>
      <c r="E11" s="75" t="str">
        <f>INDEX('Product risks'!$B$3:$S$15,MATCH('Risk Assessment Tool'!C11,'Product risks'!$A$3:$A$15,0),MATCH('Risk Assessment Tool'!$E$6,'Product risks'!$B$2:$S$2,0))</f>
        <v>No data</v>
      </c>
      <c r="F11" s="76">
        <f>VLOOKUP($F$6,CountryRisks2!A:CL,46,FALSE)</f>
        <v>2.5</v>
      </c>
      <c r="G11" s="77"/>
      <c r="H11" s="78">
        <f t="shared" si="0"/>
        <v>2.75</v>
      </c>
      <c r="J11" s="48" t="s">
        <v>102</v>
      </c>
    </row>
    <row r="12" spans="2:11" ht="30.75" customHeight="1">
      <c r="B12" s="64"/>
      <c r="C12" s="79" t="s">
        <v>103</v>
      </c>
      <c r="D12" s="75">
        <f>INDEX('Product risks'!$B$3:$S$15,MATCH('Risk Assessment Tool'!C12,'Product risks'!$A$3:$A$15,0),MATCH('Risk Assessment Tool'!$D$6,'Product risks'!$B$2:$S$2,0))</f>
        <v>1</v>
      </c>
      <c r="E12" s="75" t="str">
        <f>INDEX('Product risks'!$B$3:$S$15,MATCH('Risk Assessment Tool'!C12,'Product risks'!$A$3:$A$15,0),MATCH('Risk Assessment Tool'!$E$6,'Product risks'!$B$2:$S$2,0))</f>
        <v>No data</v>
      </c>
      <c r="F12" s="76">
        <f>VLOOKUP($F$6,CountryRisks2!A:CL,39,FALSE)</f>
        <v>1</v>
      </c>
      <c r="G12" s="77"/>
      <c r="H12" s="78">
        <f t="shared" si="0"/>
        <v>1</v>
      </c>
      <c r="I12" s="80"/>
      <c r="J12" s="81" t="s">
        <v>104</v>
      </c>
    </row>
    <row r="13" spans="2:11" ht="30.75" customHeight="1">
      <c r="B13" s="64"/>
      <c r="C13" s="79" t="s">
        <v>105</v>
      </c>
      <c r="D13" s="75">
        <f>INDEX('Product risks'!$B$3:$S$15,MATCH('Risk Assessment Tool'!C13,'Product risks'!$A$3:$A$15,0),MATCH('Risk Assessment Tool'!$D$6,'Product risks'!$B$2:$S$2,0))</f>
        <v>2</v>
      </c>
      <c r="E13" s="75" t="str">
        <f>INDEX('Product risks'!$B$3:$S$15,MATCH('Risk Assessment Tool'!C13,'Product risks'!$A$3:$A$15,0),MATCH('Risk Assessment Tool'!$E$6,'Product risks'!$B$2:$S$2,0))</f>
        <v>No data</v>
      </c>
      <c r="F13" s="76">
        <f>VLOOKUP($F$6,CountryRisks2!A:CL,26,FALSE)</f>
        <v>2</v>
      </c>
      <c r="G13" s="77"/>
      <c r="H13" s="78">
        <f t="shared" si="0"/>
        <v>2</v>
      </c>
      <c r="J13" s="48" t="s">
        <v>106</v>
      </c>
    </row>
    <row r="14" spans="2:11" ht="30.75" customHeight="1">
      <c r="B14" s="64"/>
      <c r="C14" s="79" t="s">
        <v>107</v>
      </c>
      <c r="D14" s="75">
        <f>INDEX('Product risks'!$B$3:$S$15,MATCH('Risk Assessment Tool'!C14,'Product risks'!$A$3:$A$15,0),MATCH('Risk Assessment Tool'!$D$6,'Product risks'!$B$2:$S$2,0))</f>
        <v>3</v>
      </c>
      <c r="E14" s="75" t="str">
        <f>INDEX('Product risks'!$B$3:$S$15,MATCH('Risk Assessment Tool'!C14,'Product risks'!$A$3:$A$15,0),MATCH('Risk Assessment Tool'!$E$6,'Product risks'!$B$2:$S$2,0))</f>
        <v>No data</v>
      </c>
      <c r="F14" s="76">
        <f>VLOOKUP($F$6,CountryRisks2!A:CL,56,FALSE)</f>
        <v>2.6666666666666665</v>
      </c>
      <c r="G14" s="82"/>
      <c r="H14" s="78">
        <f t="shared" si="0"/>
        <v>2.833333333333333</v>
      </c>
      <c r="J14" s="48" t="s">
        <v>108</v>
      </c>
    </row>
    <row r="15" spans="2:11" ht="30.75" customHeight="1">
      <c r="B15" s="64"/>
      <c r="C15" s="79" t="s">
        <v>109</v>
      </c>
      <c r="D15" s="75">
        <f>INDEX('Product risks'!$B$3:$S$15,MATCH('Risk Assessment Tool'!C15,'Product risks'!$A$3:$A$15,0),MATCH('Risk Assessment Tool'!$D$6,'Product risks'!$B$2:$S$2,0))</f>
        <v>3</v>
      </c>
      <c r="E15" s="75" t="str">
        <f>INDEX('Product risks'!$B$3:$S$15,MATCH('Risk Assessment Tool'!C15,'Product risks'!$A$3:$A$15,0),MATCH('Risk Assessment Tool'!$E$6,'Product risks'!$B$2:$S$2,0))</f>
        <v>No data</v>
      </c>
      <c r="F15" s="76">
        <f>VLOOKUP($F$6,CountryRisks2!A:CL,63,FALSE)</f>
        <v>2.5</v>
      </c>
      <c r="G15" s="77" t="s">
        <v>110</v>
      </c>
      <c r="H15" s="78">
        <f t="shared" si="0"/>
        <v>2.75</v>
      </c>
      <c r="J15" s="48" t="s">
        <v>111</v>
      </c>
    </row>
    <row r="16" spans="2:11" ht="30.75" customHeight="1">
      <c r="B16" s="64"/>
      <c r="C16" s="79" t="s">
        <v>112</v>
      </c>
      <c r="D16" s="75">
        <f>INDEX('Product risks'!$B$3:$S$15,MATCH('Risk Assessment Tool'!C16,'Product risks'!$A$3:$A$15,0),MATCH('Risk Assessment Tool'!$D$6,'Product risks'!$B$2:$S$2,0))</f>
        <v>1</v>
      </c>
      <c r="E16" s="75" t="str">
        <f>INDEX('Product risks'!$B$3:$S$15,MATCH('Risk Assessment Tool'!C16,'Product risks'!$A$3:$A$15,0),MATCH('Risk Assessment Tool'!$E$6,'Product risks'!$B$2:$S$2,0))</f>
        <v>No data</v>
      </c>
      <c r="F16" s="76">
        <f>VLOOKUP($F$6,CountryRisks2!A:CL,80,FALSE)</f>
        <v>2.6666666666666665</v>
      </c>
      <c r="G16" s="77"/>
      <c r="H16" s="78">
        <f t="shared" si="0"/>
        <v>1.8333333333333333</v>
      </c>
      <c r="J16" s="48" t="s">
        <v>113</v>
      </c>
    </row>
    <row r="17" spans="1:19" ht="30.75" customHeight="1">
      <c r="B17" s="64"/>
      <c r="C17" s="79" t="s">
        <v>114</v>
      </c>
      <c r="D17" s="75">
        <f>INDEX('Product risks'!$B$3:$S$15,MATCH('Risk Assessment Tool'!C17,'Product risks'!$A$3:$A$15,0),MATCH('Risk Assessment Tool'!$D$6,'Product risks'!$B$2:$S$2,0))</f>
        <v>3</v>
      </c>
      <c r="E17" s="75" t="str">
        <f>INDEX('Product risks'!$B$3:$S$15,MATCH('Risk Assessment Tool'!C17,'Product risks'!$A$3:$A$15,0),MATCH('Risk Assessment Tool'!$E$6,'Product risks'!$B$2:$S$2,0))</f>
        <v>No data</v>
      </c>
      <c r="F17" s="76">
        <f>VLOOKUP($F$6,CountryRisks2!A:CL,90,FALSE)</f>
        <v>2.6666666666666665</v>
      </c>
      <c r="G17" s="77"/>
      <c r="H17" s="78">
        <f t="shared" si="0"/>
        <v>2.833333333333333</v>
      </c>
      <c r="I17" s="80"/>
      <c r="J17" s="48" t="s">
        <v>115</v>
      </c>
    </row>
    <row r="18" spans="1:19" ht="30.75" customHeight="1">
      <c r="B18" s="64"/>
      <c r="C18" s="79" t="s">
        <v>116</v>
      </c>
      <c r="D18" s="75">
        <f>INDEX('Product risks'!$B$3:$S$15,MATCH('Risk Assessment Tool'!C18,'Product risks'!$A$3:$A$15,0),MATCH('Risk Assessment Tool'!$D$6,'Product risks'!$B$2:$S$2,0))</f>
        <v>3</v>
      </c>
      <c r="E18" s="75" t="str">
        <f>INDEX('Product risks'!$B$3:$S$15,MATCH('Risk Assessment Tool'!C18,'Product risks'!$A$3:$A$15,0),MATCH('Risk Assessment Tool'!$E$6,'Product risks'!$B$2:$S$2,0))</f>
        <v>No data</v>
      </c>
      <c r="F18" s="76">
        <f>VLOOKUP($F$6,CountryRisks2!A:CL,70,FALSE)</f>
        <v>1</v>
      </c>
      <c r="G18" s="77"/>
      <c r="H18" s="78">
        <f t="shared" si="0"/>
        <v>2</v>
      </c>
      <c r="I18" s="80"/>
      <c r="J18" s="81" t="s">
        <v>117</v>
      </c>
    </row>
    <row r="19" spans="1:19" ht="30.75" customHeight="1">
      <c r="B19" s="64"/>
      <c r="C19" s="74" t="s">
        <v>118</v>
      </c>
      <c r="D19" s="75">
        <f>INDEX('Product risks'!$B$3:$S$15,MATCH('Risk Assessment Tool'!C19,'Product risks'!$A$3:$A$15,0),MATCH('Risk Assessment Tool'!$D$6,'Product risks'!$B$2:$S$2,0))</f>
        <v>4</v>
      </c>
      <c r="E19" s="75" t="str">
        <f>INDEX('Product risks'!$B$3:$S$15,MATCH('Risk Assessment Tool'!C19,'Product risks'!$A$3:$A$15,0),MATCH('Risk Assessment Tool'!$E$6,'Product risks'!$B$2:$S$2,0))</f>
        <v>No data</v>
      </c>
      <c r="F19" s="76">
        <f>VLOOKUP($F$6,CountryRisks2!A:CL,70,FALSE)</f>
        <v>1</v>
      </c>
      <c r="G19" s="77"/>
      <c r="H19" s="78">
        <f t="shared" si="0"/>
        <v>2.5</v>
      </c>
      <c r="I19" s="80"/>
      <c r="J19" s="81" t="s">
        <v>119</v>
      </c>
    </row>
    <row r="20" spans="1:19" ht="35.25" customHeight="1">
      <c r="B20" s="64"/>
      <c r="C20" s="42"/>
      <c r="D20" s="188" t="s">
        <v>120</v>
      </c>
      <c r="E20" s="188"/>
      <c r="F20" s="188"/>
      <c r="G20" s="187"/>
      <c r="H20" s="187"/>
    </row>
    <row r="21" spans="1:19" ht="32.25" customHeight="1">
      <c r="B21" s="64"/>
      <c r="C21" s="84"/>
      <c r="D21" s="189" t="s">
        <v>121</v>
      </c>
      <c r="E21" s="189"/>
      <c r="F21" s="189"/>
      <c r="G21" s="184"/>
      <c r="H21" s="184"/>
    </row>
    <row r="22" spans="1:19" ht="5.25" customHeight="1">
      <c r="B22" s="64"/>
      <c r="C22" s="42"/>
      <c r="D22" s="42"/>
      <c r="E22" s="42"/>
      <c r="F22" s="85"/>
      <c r="G22" s="85"/>
    </row>
    <row r="23" spans="1:19" ht="31.5" customHeight="1">
      <c r="B23" s="62" t="s">
        <v>9</v>
      </c>
      <c r="C23" s="86" t="s">
        <v>122</v>
      </c>
      <c r="D23" s="42"/>
      <c r="E23" s="42"/>
      <c r="F23" s="85"/>
      <c r="G23" s="85"/>
    </row>
    <row r="24" spans="1:19" ht="49.5" customHeight="1">
      <c r="B24" s="64"/>
      <c r="C24" s="182" t="s">
        <v>123</v>
      </c>
      <c r="D24" s="183"/>
      <c r="E24" s="183"/>
      <c r="F24" s="184"/>
      <c r="G24" s="184"/>
      <c r="H24" s="184"/>
      <c r="J24" s="73"/>
    </row>
    <row r="25" spans="1:19" ht="48.75" customHeight="1" outlineLevel="1">
      <c r="B25" s="64"/>
      <c r="C25" s="69"/>
      <c r="D25" s="87" t="s">
        <v>124</v>
      </c>
      <c r="E25" s="87" t="s">
        <v>125</v>
      </c>
      <c r="F25" s="193" t="s">
        <v>91</v>
      </c>
      <c r="G25" s="194"/>
      <c r="H25" s="195"/>
      <c r="I25" s="88"/>
      <c r="J25" s="186" t="s">
        <v>126</v>
      </c>
      <c r="K25" s="187"/>
    </row>
    <row r="26" spans="1:19" ht="63.75" customHeight="1" outlineLevel="1">
      <c r="B26" s="64"/>
      <c r="C26" s="89"/>
      <c r="D26" s="90" t="s">
        <v>127</v>
      </c>
      <c r="E26" s="90" t="s">
        <v>128</v>
      </c>
      <c r="F26" s="91" t="s">
        <v>129</v>
      </c>
      <c r="G26" s="92"/>
      <c r="H26" s="132" t="s">
        <v>130</v>
      </c>
      <c r="I26" s="88"/>
      <c r="J26" s="186" t="s">
        <v>131</v>
      </c>
      <c r="K26" s="187"/>
      <c r="L26" s="98"/>
    </row>
    <row r="27" spans="1:19" ht="30" customHeight="1" outlineLevel="1">
      <c r="B27" s="64"/>
      <c r="C27" s="93" t="s">
        <v>132</v>
      </c>
      <c r="D27" s="94"/>
      <c r="E27" s="94"/>
      <c r="F27" s="95" t="e">
        <f>AVERAGE(D31:E31)</f>
        <v>#DIV/0!</v>
      </c>
      <c r="G27" s="96"/>
      <c r="H27" s="95">
        <f>H7</f>
        <v>1.1666666666666665</v>
      </c>
      <c r="J27" s="98"/>
      <c r="K27" s="98"/>
      <c r="L27" s="98"/>
    </row>
    <row r="28" spans="1:19" s="121" customFormat="1" ht="30" customHeight="1" outlineLevel="2">
      <c r="A28" s="98"/>
      <c r="B28" s="99"/>
      <c r="C28" s="100" t="s">
        <v>133</v>
      </c>
      <c r="D28" s="101"/>
      <c r="E28" s="101"/>
      <c r="F28" s="102"/>
      <c r="G28" s="102"/>
      <c r="H28" s="103"/>
      <c r="I28" s="103"/>
      <c r="J28" s="98"/>
      <c r="K28" s="98"/>
      <c r="L28" s="98"/>
      <c r="M28" s="98"/>
      <c r="N28" s="98"/>
      <c r="O28" s="98"/>
      <c r="P28" s="98"/>
      <c r="Q28" s="98"/>
      <c r="R28" s="98"/>
      <c r="S28" s="98"/>
    </row>
    <row r="29" spans="1:19" s="121" customFormat="1" ht="30" customHeight="1" outlineLevel="2">
      <c r="A29" s="98"/>
      <c r="B29" s="99"/>
      <c r="C29" s="100" t="s">
        <v>134</v>
      </c>
      <c r="D29" s="101"/>
      <c r="E29" s="101"/>
      <c r="F29" s="102"/>
      <c r="G29" s="102"/>
      <c r="H29" s="103"/>
      <c r="I29" s="103"/>
      <c r="J29" s="98"/>
      <c r="K29" s="98"/>
      <c r="L29" s="98"/>
      <c r="M29" s="98"/>
      <c r="N29" s="98"/>
      <c r="O29" s="98"/>
      <c r="P29" s="98"/>
      <c r="Q29" s="98"/>
      <c r="R29" s="98"/>
      <c r="S29" s="98"/>
    </row>
    <row r="30" spans="1:19" s="121" customFormat="1" ht="25.5" outlineLevel="2">
      <c r="A30" s="98"/>
      <c r="B30" s="99"/>
      <c r="C30" s="100" t="s">
        <v>135</v>
      </c>
      <c r="D30" s="101"/>
      <c r="E30" s="101"/>
      <c r="F30" s="102"/>
      <c r="G30" s="102"/>
      <c r="H30" s="103"/>
      <c r="I30" s="103"/>
      <c r="J30" s="98"/>
      <c r="K30" s="98"/>
      <c r="L30" s="98"/>
      <c r="M30" s="98"/>
      <c r="N30" s="98"/>
      <c r="O30" s="98"/>
      <c r="P30" s="98"/>
      <c r="Q30" s="98"/>
      <c r="R30" s="98"/>
      <c r="S30" s="98"/>
    </row>
    <row r="31" spans="1:19" s="121" customFormat="1" ht="14.45" customHeight="1" outlineLevel="2">
      <c r="A31" s="98"/>
      <c r="B31" s="99"/>
      <c r="C31" s="100"/>
      <c r="D31" s="140" t="e">
        <f>AVERAGE(D28:D30)</f>
        <v>#DIV/0!</v>
      </c>
      <c r="E31" s="140" t="e">
        <f>AVERAGE(E28:E30)</f>
        <v>#DIV/0!</v>
      </c>
      <c r="F31" s="102"/>
      <c r="G31" s="102"/>
      <c r="H31" s="103"/>
      <c r="I31" s="103"/>
      <c r="J31" s="98"/>
      <c r="K31" s="98"/>
      <c r="L31" s="98"/>
      <c r="M31" s="98"/>
      <c r="N31" s="98"/>
      <c r="O31" s="98"/>
      <c r="P31" s="98"/>
      <c r="Q31" s="98"/>
      <c r="R31" s="98"/>
      <c r="S31" s="98"/>
    </row>
    <row r="32" spans="1:19" outlineLevel="2">
      <c r="B32" s="64"/>
      <c r="C32" s="104"/>
      <c r="D32" s="42"/>
      <c r="E32" s="42"/>
      <c r="F32" s="46"/>
      <c r="G32" s="46"/>
      <c r="J32" s="98"/>
    </row>
    <row r="33" spans="1:19" ht="30" customHeight="1" outlineLevel="1">
      <c r="B33" s="64"/>
      <c r="C33" s="93" t="s">
        <v>95</v>
      </c>
      <c r="D33" s="94"/>
      <c r="E33" s="94"/>
      <c r="F33" s="95" t="e">
        <f>AVERAGE(D37:E37)</f>
        <v>#DIV/0!</v>
      </c>
      <c r="G33" s="46"/>
      <c r="H33" s="95">
        <f>H8</f>
        <v>2.5</v>
      </c>
    </row>
    <row r="34" spans="1:19" s="121" customFormat="1" ht="26.25" customHeight="1" outlineLevel="2">
      <c r="A34" s="98"/>
      <c r="B34" s="99"/>
      <c r="C34" s="100" t="s">
        <v>136</v>
      </c>
      <c r="D34" s="101"/>
      <c r="E34" s="101"/>
      <c r="F34" s="105"/>
      <c r="G34" s="105"/>
      <c r="H34" s="98"/>
      <c r="I34" s="42"/>
      <c r="J34" s="98"/>
      <c r="K34" s="98"/>
      <c r="L34" s="98"/>
      <c r="M34" s="98"/>
      <c r="N34" s="98"/>
      <c r="O34" s="98"/>
      <c r="P34" s="98"/>
      <c r="Q34" s="98"/>
      <c r="R34" s="98"/>
      <c r="S34" s="98"/>
    </row>
    <row r="35" spans="1:19" s="121" customFormat="1" ht="26.25" customHeight="1" outlineLevel="2">
      <c r="A35" s="98"/>
      <c r="B35" s="99"/>
      <c r="C35" s="100" t="s">
        <v>137</v>
      </c>
      <c r="D35" s="101"/>
      <c r="E35" s="101"/>
      <c r="F35" s="105"/>
      <c r="G35" s="105"/>
      <c r="H35" s="98"/>
      <c r="I35" s="98"/>
      <c r="J35" s="98"/>
      <c r="K35" s="98"/>
      <c r="L35" s="98"/>
      <c r="M35" s="98"/>
      <c r="N35" s="98"/>
      <c r="O35" s="98"/>
      <c r="P35" s="98"/>
      <c r="Q35" s="98"/>
      <c r="R35" s="98"/>
      <c r="S35" s="98"/>
    </row>
    <row r="36" spans="1:19" s="121" customFormat="1" ht="26.25" customHeight="1" outlineLevel="2">
      <c r="A36" s="98"/>
      <c r="B36" s="99"/>
      <c r="C36" s="100" t="s">
        <v>138</v>
      </c>
      <c r="D36" s="101"/>
      <c r="E36" s="101"/>
      <c r="F36" s="105"/>
      <c r="G36" s="105"/>
      <c r="H36" s="98"/>
      <c r="I36" s="98"/>
      <c r="J36" s="98"/>
      <c r="K36" s="98"/>
      <c r="L36" s="98"/>
      <c r="M36" s="98"/>
      <c r="N36" s="98"/>
      <c r="O36" s="98"/>
      <c r="P36" s="98"/>
      <c r="Q36" s="98"/>
      <c r="R36" s="98"/>
      <c r="S36" s="98"/>
    </row>
    <row r="37" spans="1:19" s="121" customFormat="1" outlineLevel="2">
      <c r="A37" s="98"/>
      <c r="B37" s="99"/>
      <c r="C37" s="100"/>
      <c r="D37" s="140" t="e">
        <f>AVERAGE(D34:D36)</f>
        <v>#DIV/0!</v>
      </c>
      <c r="E37" s="140" t="e">
        <f>AVERAGE(E34:E36)</f>
        <v>#DIV/0!</v>
      </c>
      <c r="F37" s="105"/>
      <c r="G37" s="105"/>
      <c r="H37" s="98"/>
      <c r="I37" s="98"/>
      <c r="J37" s="98"/>
      <c r="K37" s="98"/>
      <c r="L37" s="98"/>
      <c r="M37" s="98"/>
      <c r="N37" s="98"/>
      <c r="O37" s="98"/>
      <c r="P37" s="98"/>
      <c r="Q37" s="98"/>
      <c r="R37" s="98"/>
      <c r="S37" s="98"/>
    </row>
    <row r="38" spans="1:19" ht="6" customHeight="1" outlineLevel="2">
      <c r="B38" s="64"/>
      <c r="C38" s="106"/>
      <c r="D38" s="42"/>
      <c r="E38" s="42"/>
      <c r="F38" s="46"/>
      <c r="G38" s="46"/>
    </row>
    <row r="39" spans="1:19" ht="30" customHeight="1" outlineLevel="1">
      <c r="B39" s="64"/>
      <c r="C39" s="93" t="s">
        <v>97</v>
      </c>
      <c r="D39" s="94"/>
      <c r="E39" s="94"/>
      <c r="F39" s="95" t="e">
        <f>AVERAGE(D43:E43)</f>
        <v>#DIV/0!</v>
      </c>
      <c r="G39" s="46"/>
      <c r="H39" s="95">
        <f>H9</f>
        <v>1.6666666666666665</v>
      </c>
    </row>
    <row r="40" spans="1:19" s="121" customFormat="1" ht="30" customHeight="1" outlineLevel="2">
      <c r="A40" s="98"/>
      <c r="B40" s="99"/>
      <c r="C40" s="100" t="s">
        <v>139</v>
      </c>
      <c r="D40" s="101"/>
      <c r="E40" s="101"/>
      <c r="F40" s="105"/>
      <c r="G40" s="105"/>
      <c r="H40" s="98"/>
      <c r="I40" s="42"/>
      <c r="J40" s="98"/>
      <c r="K40" s="98"/>
      <c r="L40" s="98"/>
      <c r="M40" s="98"/>
      <c r="N40" s="98"/>
      <c r="O40" s="98"/>
      <c r="P40" s="98"/>
      <c r="Q40" s="98"/>
      <c r="R40" s="98"/>
      <c r="S40" s="98"/>
    </row>
    <row r="41" spans="1:19" s="121" customFormat="1" ht="48" customHeight="1" outlineLevel="2">
      <c r="A41" s="98"/>
      <c r="B41" s="99"/>
      <c r="C41" s="100" t="s">
        <v>140</v>
      </c>
      <c r="D41" s="101"/>
      <c r="E41" s="101"/>
      <c r="F41" s="105"/>
      <c r="G41" s="105"/>
      <c r="H41" s="98"/>
      <c r="I41" s="98"/>
      <c r="J41" s="98"/>
      <c r="K41" s="98"/>
      <c r="L41" s="98"/>
      <c r="M41" s="98"/>
      <c r="N41" s="98"/>
      <c r="O41" s="98"/>
      <c r="P41" s="98"/>
      <c r="Q41" s="98"/>
      <c r="R41" s="98"/>
      <c r="S41" s="98"/>
    </row>
    <row r="42" spans="1:19" s="121" customFormat="1" ht="30" customHeight="1" outlineLevel="2">
      <c r="A42" s="98"/>
      <c r="B42" s="99"/>
      <c r="C42" s="100" t="s">
        <v>141</v>
      </c>
      <c r="D42" s="101"/>
      <c r="E42" s="101"/>
      <c r="F42" s="105"/>
      <c r="G42" s="105"/>
      <c r="H42" s="98"/>
      <c r="I42" s="98"/>
      <c r="J42" s="98"/>
      <c r="K42" s="98"/>
      <c r="L42" s="98"/>
      <c r="M42" s="98"/>
      <c r="N42" s="98"/>
      <c r="O42" s="98"/>
      <c r="P42" s="98"/>
      <c r="Q42" s="98"/>
      <c r="R42" s="98"/>
      <c r="S42" s="98"/>
    </row>
    <row r="43" spans="1:19" s="121" customFormat="1" ht="14.45" customHeight="1" outlineLevel="2">
      <c r="A43" s="98"/>
      <c r="B43" s="99"/>
      <c r="C43" s="100"/>
      <c r="D43" s="140" t="e">
        <f>AVERAGE(D40:D42)</f>
        <v>#DIV/0!</v>
      </c>
      <c r="E43" s="140" t="e">
        <f>AVERAGE(E40:E42)</f>
        <v>#DIV/0!</v>
      </c>
      <c r="F43" s="105"/>
      <c r="G43" s="105"/>
      <c r="H43" s="98"/>
      <c r="I43" s="98"/>
      <c r="J43" s="98"/>
      <c r="K43" s="98"/>
      <c r="L43" s="98"/>
      <c r="M43" s="98"/>
      <c r="N43" s="98"/>
      <c r="O43" s="98"/>
      <c r="P43" s="98"/>
      <c r="Q43" s="98"/>
      <c r="R43" s="98"/>
      <c r="S43" s="98"/>
    </row>
    <row r="44" spans="1:19" s="42" customFormat="1" ht="6.75" customHeight="1" outlineLevel="2">
      <c r="B44" s="64"/>
      <c r="C44" s="107"/>
      <c r="F44" s="46"/>
      <c r="G44" s="46"/>
    </row>
    <row r="45" spans="1:19" ht="30" customHeight="1" outlineLevel="1">
      <c r="B45" s="64"/>
      <c r="C45" s="93" t="s">
        <v>99</v>
      </c>
      <c r="D45" s="94"/>
      <c r="E45" s="94"/>
      <c r="F45" s="95" t="e">
        <f>AVERAGE(D48:E48)</f>
        <v>#DIV/0!</v>
      </c>
      <c r="G45" s="46"/>
      <c r="H45" s="95">
        <f>H10</f>
        <v>3</v>
      </c>
    </row>
    <row r="46" spans="1:19" s="121" customFormat="1" ht="51.75" customHeight="1" outlineLevel="2">
      <c r="A46" s="98"/>
      <c r="B46" s="99"/>
      <c r="C46" s="100" t="s">
        <v>142</v>
      </c>
      <c r="D46" s="101"/>
      <c r="E46" s="101"/>
      <c r="F46" s="105"/>
      <c r="G46" s="105"/>
      <c r="H46" s="98"/>
      <c r="I46" s="42"/>
      <c r="J46" s="98"/>
      <c r="K46" s="98"/>
      <c r="L46" s="98"/>
      <c r="M46" s="98"/>
      <c r="N46" s="98"/>
      <c r="O46" s="98"/>
      <c r="P46" s="98"/>
      <c r="Q46" s="98"/>
      <c r="R46" s="98"/>
      <c r="S46" s="98"/>
    </row>
    <row r="47" spans="1:19" s="121" customFormat="1" ht="30" customHeight="1" outlineLevel="2">
      <c r="A47" s="98"/>
      <c r="B47" s="99"/>
      <c r="C47" s="100" t="s">
        <v>143</v>
      </c>
      <c r="D47" s="101"/>
      <c r="E47" s="101"/>
      <c r="F47" s="105"/>
      <c r="G47" s="105"/>
      <c r="H47" s="98"/>
      <c r="I47" s="98"/>
      <c r="J47" s="98"/>
      <c r="K47" s="98"/>
      <c r="L47" s="98"/>
      <c r="M47" s="98"/>
      <c r="N47" s="98"/>
      <c r="O47" s="98"/>
      <c r="P47" s="98"/>
      <c r="Q47" s="98"/>
      <c r="R47" s="98"/>
      <c r="S47" s="98"/>
    </row>
    <row r="48" spans="1:19" s="121" customFormat="1" outlineLevel="2">
      <c r="A48" s="98"/>
      <c r="B48" s="99"/>
      <c r="C48" s="100"/>
      <c r="D48" s="140" t="e">
        <f>AVERAGE(D46:D47)</f>
        <v>#DIV/0!</v>
      </c>
      <c r="E48" s="140" t="e">
        <f>AVERAGE(E46:E47)</f>
        <v>#DIV/0!</v>
      </c>
      <c r="F48" s="105"/>
      <c r="G48" s="105"/>
      <c r="H48" s="98"/>
      <c r="I48" s="98"/>
      <c r="J48" s="98"/>
      <c r="K48" s="98"/>
      <c r="L48" s="98"/>
      <c r="M48" s="98"/>
      <c r="N48" s="98"/>
      <c r="O48" s="98"/>
      <c r="P48" s="98"/>
      <c r="Q48" s="98"/>
      <c r="R48" s="98"/>
      <c r="S48" s="98"/>
    </row>
    <row r="49" spans="1:19" s="42" customFormat="1" ht="6.75" customHeight="1" outlineLevel="2">
      <c r="B49" s="64"/>
      <c r="C49" s="108"/>
      <c r="F49" s="46"/>
      <c r="G49" s="46"/>
    </row>
    <row r="50" spans="1:19" ht="30" customHeight="1" outlineLevel="1">
      <c r="B50" s="64"/>
      <c r="C50" s="93" t="s">
        <v>101</v>
      </c>
      <c r="D50" s="94"/>
      <c r="E50" s="94"/>
      <c r="F50" s="95" t="e">
        <f>AVERAGE(D54:E54)</f>
        <v>#DIV/0!</v>
      </c>
      <c r="G50" s="46"/>
      <c r="H50" s="95">
        <f>H11</f>
        <v>2.75</v>
      </c>
    </row>
    <row r="51" spans="1:19" s="121" customFormat="1" ht="39" customHeight="1" outlineLevel="2">
      <c r="A51" s="98"/>
      <c r="B51" s="99"/>
      <c r="C51" s="100" t="s">
        <v>144</v>
      </c>
      <c r="D51" s="101"/>
      <c r="E51" s="101"/>
      <c r="F51" s="105"/>
      <c r="G51" s="105"/>
      <c r="H51" s="98"/>
      <c r="I51" s="98"/>
      <c r="J51" s="98"/>
      <c r="K51" s="98"/>
      <c r="L51" s="98"/>
      <c r="M51" s="98"/>
      <c r="N51" s="98"/>
      <c r="O51" s="98"/>
      <c r="P51" s="98"/>
      <c r="Q51" s="98"/>
      <c r="R51" s="98"/>
      <c r="S51" s="98"/>
    </row>
    <row r="52" spans="1:19" s="121" customFormat="1" ht="30" customHeight="1" outlineLevel="2">
      <c r="A52" s="98"/>
      <c r="B52" s="99"/>
      <c r="C52" s="100" t="s">
        <v>145</v>
      </c>
      <c r="D52" s="101"/>
      <c r="E52" s="101"/>
      <c r="F52" s="105"/>
      <c r="G52" s="105"/>
      <c r="H52" s="98"/>
      <c r="I52" s="98"/>
      <c r="J52" s="98"/>
      <c r="K52" s="98"/>
      <c r="L52" s="98"/>
      <c r="M52" s="98"/>
      <c r="N52" s="98"/>
      <c r="O52" s="98"/>
      <c r="P52" s="98"/>
      <c r="Q52" s="98"/>
      <c r="R52" s="98"/>
      <c r="S52" s="98"/>
    </row>
    <row r="53" spans="1:19" s="121" customFormat="1" ht="30" customHeight="1" outlineLevel="2">
      <c r="A53" s="98"/>
      <c r="B53" s="99"/>
      <c r="C53" s="100" t="s">
        <v>146</v>
      </c>
      <c r="D53" s="101"/>
      <c r="E53" s="101"/>
      <c r="F53" s="105"/>
      <c r="G53" s="105"/>
      <c r="H53" s="98"/>
      <c r="I53" s="98"/>
      <c r="J53" s="98"/>
      <c r="K53" s="98"/>
      <c r="L53" s="98"/>
      <c r="M53" s="98"/>
      <c r="N53" s="98"/>
      <c r="O53" s="98"/>
      <c r="P53" s="98"/>
      <c r="Q53" s="98"/>
      <c r="R53" s="98"/>
      <c r="S53" s="98"/>
    </row>
    <row r="54" spans="1:19" s="121" customFormat="1" outlineLevel="2">
      <c r="A54" s="98"/>
      <c r="B54" s="99"/>
      <c r="C54" s="100"/>
      <c r="D54" s="140" t="e">
        <f>AVERAGE(D51:D53)</f>
        <v>#DIV/0!</v>
      </c>
      <c r="E54" s="140" t="e">
        <f>AVERAGE(E51:E53)</f>
        <v>#DIV/0!</v>
      </c>
      <c r="F54" s="105"/>
      <c r="G54" s="105"/>
      <c r="H54" s="98"/>
      <c r="I54" s="98"/>
      <c r="J54" s="98"/>
      <c r="K54" s="98"/>
      <c r="L54" s="98"/>
      <c r="M54" s="98"/>
      <c r="N54" s="98"/>
      <c r="O54" s="98"/>
      <c r="P54" s="98"/>
      <c r="Q54" s="98"/>
      <c r="R54" s="98"/>
      <c r="S54" s="98"/>
    </row>
    <row r="55" spans="1:19" s="42" customFormat="1" ht="6.75" customHeight="1" outlineLevel="2">
      <c r="B55" s="64"/>
      <c r="C55" s="108"/>
      <c r="F55" s="46"/>
      <c r="G55" s="46"/>
    </row>
    <row r="56" spans="1:19" ht="30" customHeight="1" outlineLevel="1">
      <c r="B56" s="64"/>
      <c r="C56" s="93" t="s">
        <v>103</v>
      </c>
      <c r="D56" s="94"/>
      <c r="E56" s="94"/>
      <c r="F56" s="95" t="e">
        <f>AVERAGE(D60:E60)</f>
        <v>#DIV/0!</v>
      </c>
      <c r="G56" s="46"/>
      <c r="H56" s="95">
        <f>H12</f>
        <v>1</v>
      </c>
    </row>
    <row r="57" spans="1:19" s="121" customFormat="1" ht="30" customHeight="1" outlineLevel="2">
      <c r="A57" s="98"/>
      <c r="B57" s="99"/>
      <c r="C57" s="100" t="s">
        <v>147</v>
      </c>
      <c r="D57" s="101"/>
      <c r="E57" s="101"/>
      <c r="F57" s="105"/>
      <c r="G57" s="105"/>
      <c r="H57" s="98"/>
      <c r="I57" s="98"/>
      <c r="J57" s="98"/>
      <c r="K57" s="98"/>
      <c r="L57" s="98"/>
      <c r="M57" s="98"/>
      <c r="N57" s="98"/>
      <c r="O57" s="98"/>
      <c r="P57" s="98"/>
      <c r="Q57" s="98"/>
      <c r="R57" s="98"/>
      <c r="S57" s="98"/>
    </row>
    <row r="58" spans="1:19" s="121" customFormat="1" ht="30" customHeight="1" outlineLevel="2">
      <c r="A58" s="98"/>
      <c r="B58" s="99"/>
      <c r="C58" s="100" t="s">
        <v>148</v>
      </c>
      <c r="D58" s="101"/>
      <c r="E58" s="101"/>
      <c r="F58" s="105"/>
      <c r="G58" s="105"/>
      <c r="H58" s="98"/>
      <c r="I58" s="98"/>
      <c r="J58" s="98"/>
      <c r="K58" s="98"/>
      <c r="L58" s="98"/>
      <c r="M58" s="98"/>
      <c r="N58" s="98"/>
      <c r="O58" s="98"/>
      <c r="P58" s="98"/>
      <c r="Q58" s="98"/>
      <c r="R58" s="98"/>
      <c r="S58" s="98"/>
    </row>
    <row r="59" spans="1:19" s="121" customFormat="1" ht="30" customHeight="1" outlineLevel="2">
      <c r="A59" s="98"/>
      <c r="B59" s="99"/>
      <c r="C59" s="100" t="s">
        <v>149</v>
      </c>
      <c r="D59" s="101"/>
      <c r="E59" s="101"/>
      <c r="F59" s="105"/>
      <c r="G59" s="105"/>
      <c r="H59" s="98"/>
      <c r="I59" s="98"/>
      <c r="J59" s="98"/>
      <c r="K59" s="98"/>
      <c r="L59" s="98"/>
      <c r="M59" s="98"/>
      <c r="N59" s="98"/>
      <c r="O59" s="98"/>
      <c r="P59" s="98"/>
      <c r="Q59" s="98"/>
      <c r="R59" s="98"/>
      <c r="S59" s="98"/>
    </row>
    <row r="60" spans="1:19" s="121" customFormat="1" outlineLevel="2">
      <c r="A60" s="98"/>
      <c r="B60" s="99"/>
      <c r="C60" s="100"/>
      <c r="D60" s="140" t="e">
        <f>AVERAGE(D57:D59)</f>
        <v>#DIV/0!</v>
      </c>
      <c r="E60" s="140" t="e">
        <f>AVERAGE(E57:E59)</f>
        <v>#DIV/0!</v>
      </c>
      <c r="F60" s="105"/>
      <c r="G60" s="105"/>
      <c r="H60" s="98"/>
      <c r="I60" s="98"/>
      <c r="J60" s="98"/>
      <c r="K60" s="98"/>
      <c r="L60" s="98"/>
      <c r="M60" s="98"/>
      <c r="N60" s="98"/>
      <c r="O60" s="98"/>
      <c r="P60" s="98"/>
      <c r="Q60" s="98"/>
      <c r="R60" s="98"/>
      <c r="S60" s="98"/>
    </row>
    <row r="61" spans="1:19" s="42" customFormat="1" ht="6.75" customHeight="1" outlineLevel="2">
      <c r="B61" s="64"/>
      <c r="C61" s="108"/>
      <c r="F61" s="46"/>
      <c r="G61" s="46"/>
    </row>
    <row r="62" spans="1:19" ht="30" customHeight="1" outlineLevel="1">
      <c r="B62" s="64"/>
      <c r="C62" s="93" t="s">
        <v>105</v>
      </c>
      <c r="D62" s="94"/>
      <c r="E62" s="94"/>
      <c r="F62" s="95" t="e">
        <f>AVERAGE(D65:E65)</f>
        <v>#DIV/0!</v>
      </c>
      <c r="G62" s="46"/>
      <c r="H62" s="95">
        <f>H13</f>
        <v>2</v>
      </c>
    </row>
    <row r="63" spans="1:19" s="121" customFormat="1" ht="47.25" customHeight="1" outlineLevel="2">
      <c r="A63" s="98"/>
      <c r="B63" s="99"/>
      <c r="C63" s="100" t="s">
        <v>150</v>
      </c>
      <c r="D63" s="101"/>
      <c r="E63" s="101"/>
      <c r="F63" s="105"/>
      <c r="G63" s="105"/>
      <c r="H63" s="98"/>
      <c r="I63" s="98"/>
      <c r="J63" s="98"/>
      <c r="K63" s="98"/>
      <c r="L63" s="98"/>
      <c r="M63" s="98"/>
      <c r="N63" s="98"/>
      <c r="O63" s="98"/>
      <c r="P63" s="98"/>
      <c r="Q63" s="98"/>
      <c r="R63" s="98"/>
      <c r="S63" s="98"/>
    </row>
    <row r="64" spans="1:19" s="121" customFormat="1" ht="30" customHeight="1" outlineLevel="2">
      <c r="A64" s="98"/>
      <c r="B64" s="99"/>
      <c r="C64" s="100" t="s">
        <v>151</v>
      </c>
      <c r="D64" s="101"/>
      <c r="E64" s="101"/>
      <c r="F64" s="105"/>
      <c r="G64" s="105"/>
      <c r="H64" s="98"/>
      <c r="I64" s="98"/>
      <c r="J64" s="98"/>
      <c r="K64" s="98"/>
      <c r="L64" s="98"/>
      <c r="M64" s="98"/>
      <c r="N64" s="98"/>
      <c r="O64" s="98"/>
      <c r="P64" s="98"/>
      <c r="Q64" s="98"/>
      <c r="R64" s="98"/>
      <c r="S64" s="98"/>
    </row>
    <row r="65" spans="1:19" s="121" customFormat="1" outlineLevel="2">
      <c r="A65" s="98"/>
      <c r="B65" s="99"/>
      <c r="C65" s="100"/>
      <c r="D65" s="140" t="e">
        <f>AVERAGE(D63:D64)</f>
        <v>#DIV/0!</v>
      </c>
      <c r="E65" s="140" t="e">
        <f>AVERAGE(E63:E64)</f>
        <v>#DIV/0!</v>
      </c>
      <c r="F65" s="105"/>
      <c r="G65" s="105"/>
      <c r="H65" s="98"/>
      <c r="I65" s="98"/>
      <c r="J65" s="98"/>
      <c r="K65" s="98"/>
      <c r="L65" s="98"/>
      <c r="M65" s="98"/>
      <c r="N65" s="98"/>
      <c r="O65" s="98"/>
      <c r="P65" s="98"/>
      <c r="Q65" s="98"/>
      <c r="R65" s="98"/>
      <c r="S65" s="98"/>
    </row>
    <row r="66" spans="1:19" s="42" customFormat="1" ht="6.75" customHeight="1" outlineLevel="2">
      <c r="B66" s="64"/>
      <c r="C66" s="108"/>
      <c r="F66" s="46"/>
      <c r="G66" s="46"/>
    </row>
    <row r="67" spans="1:19" ht="30" customHeight="1" outlineLevel="1">
      <c r="B67" s="64"/>
      <c r="C67" s="93" t="s">
        <v>107</v>
      </c>
      <c r="D67" s="94"/>
      <c r="E67" s="94"/>
      <c r="F67" s="95" t="e">
        <f>AVERAGE(D70:E70)</f>
        <v>#DIV/0!</v>
      </c>
      <c r="G67" s="46"/>
      <c r="H67" s="95">
        <f>H14</f>
        <v>2.833333333333333</v>
      </c>
    </row>
    <row r="68" spans="1:19" s="121" customFormat="1" ht="52.5" customHeight="1" outlineLevel="2">
      <c r="A68" s="98"/>
      <c r="B68" s="99"/>
      <c r="C68" s="100" t="s">
        <v>152</v>
      </c>
      <c r="D68" s="101"/>
      <c r="E68" s="101"/>
      <c r="F68" s="105"/>
      <c r="G68" s="105"/>
      <c r="H68" s="98"/>
      <c r="I68" s="98"/>
      <c r="J68" s="98"/>
      <c r="K68" s="98"/>
      <c r="L68" s="98"/>
      <c r="M68" s="98"/>
      <c r="N68" s="98"/>
      <c r="O68" s="98"/>
      <c r="P68" s="98"/>
      <c r="Q68" s="98"/>
      <c r="R68" s="98"/>
      <c r="S68" s="98"/>
    </row>
    <row r="69" spans="1:19" s="121" customFormat="1" ht="30" customHeight="1" outlineLevel="2">
      <c r="A69" s="98"/>
      <c r="B69" s="99"/>
      <c r="C69" s="100" t="s">
        <v>153</v>
      </c>
      <c r="D69" s="101"/>
      <c r="E69" s="101"/>
      <c r="F69" s="105"/>
      <c r="G69" s="105"/>
      <c r="H69" s="98"/>
      <c r="I69" s="98"/>
      <c r="J69" s="98"/>
      <c r="K69" s="98"/>
      <c r="L69" s="98"/>
      <c r="M69" s="98"/>
      <c r="N69" s="98"/>
      <c r="O69" s="98"/>
      <c r="P69" s="98"/>
      <c r="Q69" s="98"/>
      <c r="R69" s="98"/>
      <c r="S69" s="98"/>
    </row>
    <row r="70" spans="1:19" s="121" customFormat="1" outlineLevel="2">
      <c r="A70" s="98"/>
      <c r="B70" s="99"/>
      <c r="C70" s="100"/>
      <c r="D70" s="140" t="e">
        <f>AVERAGE(D68:D69)</f>
        <v>#DIV/0!</v>
      </c>
      <c r="E70" s="140" t="e">
        <f>AVERAGE(E68:E69)</f>
        <v>#DIV/0!</v>
      </c>
      <c r="F70" s="105"/>
      <c r="G70" s="105"/>
      <c r="H70" s="98"/>
      <c r="I70" s="98"/>
      <c r="J70" s="98"/>
      <c r="K70" s="98"/>
      <c r="L70" s="98"/>
      <c r="M70" s="98"/>
      <c r="N70" s="98"/>
      <c r="O70" s="98"/>
      <c r="P70" s="98"/>
      <c r="Q70" s="98"/>
      <c r="R70" s="98"/>
      <c r="S70" s="98"/>
    </row>
    <row r="71" spans="1:19" s="42" customFormat="1" ht="6.75" customHeight="1" outlineLevel="2">
      <c r="B71" s="64"/>
      <c r="C71" s="108"/>
      <c r="F71" s="46"/>
      <c r="G71" s="46"/>
    </row>
    <row r="72" spans="1:19" ht="30" customHeight="1" outlineLevel="1">
      <c r="B72" s="64"/>
      <c r="C72" s="93" t="s">
        <v>109</v>
      </c>
      <c r="D72" s="94"/>
      <c r="E72" s="94"/>
      <c r="F72" s="95" t="e">
        <f>AVERAGE(D75:E75)</f>
        <v>#DIV/0!</v>
      </c>
      <c r="G72" s="46"/>
      <c r="H72" s="95">
        <f>H15</f>
        <v>2.75</v>
      </c>
    </row>
    <row r="73" spans="1:19" s="121" customFormat="1" ht="30" customHeight="1" outlineLevel="2">
      <c r="A73" s="98"/>
      <c r="B73" s="99"/>
      <c r="C73" s="100" t="s">
        <v>154</v>
      </c>
      <c r="D73" s="101"/>
      <c r="E73" s="101"/>
      <c r="F73" s="105"/>
      <c r="G73" s="105"/>
      <c r="H73" s="98"/>
      <c r="I73" s="98"/>
      <c r="J73" s="98"/>
      <c r="K73" s="98"/>
      <c r="L73" s="98"/>
      <c r="M73" s="98"/>
      <c r="N73" s="98"/>
      <c r="O73" s="98"/>
      <c r="P73" s="98"/>
      <c r="Q73" s="98"/>
      <c r="R73" s="98"/>
      <c r="S73" s="98"/>
    </row>
    <row r="74" spans="1:19" s="121" customFormat="1" ht="30" customHeight="1" outlineLevel="2">
      <c r="A74" s="98"/>
      <c r="B74" s="99"/>
      <c r="C74" s="100" t="s">
        <v>155</v>
      </c>
      <c r="D74" s="101"/>
      <c r="E74" s="101"/>
      <c r="F74" s="105"/>
      <c r="G74" s="105"/>
      <c r="H74" s="98"/>
      <c r="I74" s="98"/>
      <c r="J74" s="98"/>
      <c r="K74" s="98"/>
      <c r="L74" s="98"/>
      <c r="M74" s="98"/>
      <c r="N74" s="98"/>
      <c r="O74" s="98"/>
      <c r="P74" s="98"/>
      <c r="Q74" s="98"/>
      <c r="R74" s="98"/>
      <c r="S74" s="98"/>
    </row>
    <row r="75" spans="1:19" s="121" customFormat="1" outlineLevel="2">
      <c r="A75" s="98"/>
      <c r="B75" s="99"/>
      <c r="C75" s="100"/>
      <c r="D75" s="140" t="e">
        <f>AVERAGE(D73:D74)</f>
        <v>#DIV/0!</v>
      </c>
      <c r="E75" s="140" t="e">
        <f>AVERAGE(E73:E74)</f>
        <v>#DIV/0!</v>
      </c>
      <c r="F75" s="105"/>
      <c r="G75" s="105"/>
      <c r="H75" s="98"/>
      <c r="I75" s="98"/>
      <c r="J75" s="98"/>
      <c r="K75" s="98"/>
      <c r="L75" s="98"/>
      <c r="M75" s="98"/>
      <c r="N75" s="98"/>
      <c r="O75" s="98"/>
      <c r="P75" s="98"/>
      <c r="Q75" s="98"/>
      <c r="R75" s="98"/>
      <c r="S75" s="98"/>
    </row>
    <row r="76" spans="1:19" s="42" customFormat="1" ht="6.75" customHeight="1" outlineLevel="2">
      <c r="B76" s="64"/>
      <c r="C76" s="108"/>
      <c r="F76" s="46"/>
      <c r="G76" s="46"/>
    </row>
    <row r="77" spans="1:19" ht="30" customHeight="1" outlineLevel="1">
      <c r="B77" s="64"/>
      <c r="C77" s="93" t="s">
        <v>112</v>
      </c>
      <c r="D77" s="94"/>
      <c r="E77" s="94"/>
      <c r="F77" s="95" t="e">
        <f>AVERAGE(D80:E80)</f>
        <v>#DIV/0!</v>
      </c>
      <c r="G77" s="46"/>
      <c r="H77" s="95">
        <f>H16</f>
        <v>1.8333333333333333</v>
      </c>
    </row>
    <row r="78" spans="1:19" s="121" customFormat="1" ht="30" customHeight="1" outlineLevel="2">
      <c r="A78" s="98"/>
      <c r="B78" s="99"/>
      <c r="C78" s="100" t="s">
        <v>156</v>
      </c>
      <c r="D78" s="101"/>
      <c r="E78" s="101"/>
      <c r="F78" s="105"/>
      <c r="G78" s="105"/>
      <c r="H78" s="98"/>
      <c r="I78" s="98"/>
      <c r="J78" s="98"/>
      <c r="K78" s="98"/>
      <c r="L78" s="98"/>
      <c r="M78" s="98"/>
      <c r="N78" s="98"/>
      <c r="O78" s="98"/>
      <c r="P78" s="98"/>
      <c r="Q78" s="98"/>
      <c r="R78" s="98"/>
      <c r="S78" s="98"/>
    </row>
    <row r="79" spans="1:19" s="121" customFormat="1" ht="30" customHeight="1" outlineLevel="2">
      <c r="A79" s="98"/>
      <c r="B79" s="99"/>
      <c r="C79" s="100" t="s">
        <v>157</v>
      </c>
      <c r="D79" s="101"/>
      <c r="E79" s="101"/>
      <c r="F79" s="105"/>
      <c r="G79" s="105"/>
      <c r="H79" s="98"/>
      <c r="I79" s="98"/>
      <c r="J79" s="98"/>
      <c r="K79" s="98"/>
      <c r="L79" s="98"/>
      <c r="M79" s="98"/>
      <c r="N79" s="98"/>
      <c r="O79" s="98"/>
      <c r="P79" s="98"/>
      <c r="Q79" s="98"/>
      <c r="R79" s="98"/>
      <c r="S79" s="98"/>
    </row>
    <row r="80" spans="1:19" s="121" customFormat="1" outlineLevel="2">
      <c r="A80" s="98"/>
      <c r="B80" s="99"/>
      <c r="C80" s="100"/>
      <c r="D80" s="140" t="e">
        <f>AVERAGE(D78:D79)</f>
        <v>#DIV/0!</v>
      </c>
      <c r="E80" s="140" t="e">
        <f>AVERAGE(E78:E79)</f>
        <v>#DIV/0!</v>
      </c>
      <c r="F80" s="105"/>
      <c r="G80" s="105"/>
      <c r="H80" s="98"/>
      <c r="I80" s="98"/>
      <c r="J80" s="98"/>
      <c r="K80" s="98"/>
      <c r="L80" s="98"/>
      <c r="M80" s="98"/>
      <c r="N80" s="98"/>
      <c r="O80" s="98"/>
      <c r="P80" s="98"/>
      <c r="Q80" s="98"/>
      <c r="R80" s="98"/>
      <c r="S80" s="98"/>
    </row>
    <row r="81" spans="1:19" s="42" customFormat="1" ht="6.75" customHeight="1" outlineLevel="2">
      <c r="B81" s="64"/>
      <c r="C81" s="108"/>
      <c r="F81" s="46"/>
      <c r="G81" s="46"/>
    </row>
    <row r="82" spans="1:19" ht="30" customHeight="1" outlineLevel="1">
      <c r="B82" s="64"/>
      <c r="C82" s="93" t="s">
        <v>114</v>
      </c>
      <c r="D82" s="94"/>
      <c r="E82" s="94"/>
      <c r="F82" s="95" t="e">
        <f>AVERAGE(D85:E85)</f>
        <v>#DIV/0!</v>
      </c>
      <c r="G82" s="46"/>
      <c r="H82" s="95">
        <f>H17</f>
        <v>2.833333333333333</v>
      </c>
    </row>
    <row r="83" spans="1:19" s="121" customFormat="1" ht="30" customHeight="1" outlineLevel="2">
      <c r="A83" s="98"/>
      <c r="B83" s="99"/>
      <c r="C83" s="100" t="s">
        <v>158</v>
      </c>
      <c r="D83" s="101"/>
      <c r="E83" s="101"/>
      <c r="F83" s="105"/>
      <c r="G83" s="105"/>
      <c r="H83" s="98"/>
      <c r="I83" s="98"/>
      <c r="J83" s="98"/>
      <c r="K83" s="98"/>
      <c r="L83" s="98"/>
      <c r="M83" s="98"/>
      <c r="N83" s="98"/>
      <c r="O83" s="98"/>
      <c r="P83" s="98"/>
      <c r="Q83" s="98"/>
      <c r="R83" s="98"/>
      <c r="S83" s="98"/>
    </row>
    <row r="84" spans="1:19" s="121" customFormat="1" ht="30" customHeight="1" outlineLevel="2">
      <c r="A84" s="98"/>
      <c r="B84" s="99"/>
      <c r="C84" s="100" t="s">
        <v>159</v>
      </c>
      <c r="D84" s="101"/>
      <c r="E84" s="101"/>
      <c r="F84" s="105"/>
      <c r="G84" s="105"/>
      <c r="H84" s="98"/>
      <c r="I84" s="98"/>
      <c r="J84" s="98"/>
      <c r="K84" s="98"/>
      <c r="L84" s="98"/>
      <c r="M84" s="98"/>
      <c r="N84" s="98"/>
      <c r="O84" s="98"/>
      <c r="P84" s="98"/>
      <c r="Q84" s="98"/>
      <c r="R84" s="98"/>
      <c r="S84" s="98"/>
    </row>
    <row r="85" spans="1:19" s="121" customFormat="1" outlineLevel="2">
      <c r="A85" s="98"/>
      <c r="B85" s="99"/>
      <c r="C85" s="100"/>
      <c r="D85" s="140" t="e">
        <f>AVERAGE(D83:D84)</f>
        <v>#DIV/0!</v>
      </c>
      <c r="E85" s="140" t="e">
        <f>AVERAGE(E83:E84)</f>
        <v>#DIV/0!</v>
      </c>
      <c r="F85" s="105"/>
      <c r="G85" s="105"/>
      <c r="H85" s="98"/>
      <c r="I85" s="98"/>
      <c r="J85" s="98"/>
      <c r="K85" s="98"/>
      <c r="L85" s="98"/>
      <c r="M85" s="98"/>
      <c r="N85" s="98"/>
      <c r="O85" s="98"/>
      <c r="P85" s="98"/>
      <c r="Q85" s="98"/>
      <c r="R85" s="98"/>
      <c r="S85" s="98"/>
    </row>
    <row r="86" spans="1:19" s="42" customFormat="1" ht="6.75" customHeight="1" outlineLevel="2">
      <c r="B86" s="64"/>
      <c r="C86" s="108"/>
      <c r="F86" s="46"/>
      <c r="G86" s="46"/>
    </row>
    <row r="87" spans="1:19" ht="30" customHeight="1" outlineLevel="1">
      <c r="B87" s="64"/>
      <c r="C87" s="93" t="s">
        <v>116</v>
      </c>
      <c r="D87" s="94"/>
      <c r="E87" s="94"/>
      <c r="F87" s="95" t="e">
        <f>AVERAGE(D88:E88)</f>
        <v>#DIV/0!</v>
      </c>
      <c r="G87" s="46"/>
      <c r="H87" s="95">
        <f>H18</f>
        <v>2</v>
      </c>
    </row>
    <row r="88" spans="1:19" s="121" customFormat="1" ht="30" customHeight="1" outlineLevel="2">
      <c r="A88" s="98"/>
      <c r="B88" s="99"/>
      <c r="C88" s="100" t="s">
        <v>160</v>
      </c>
      <c r="D88" s="101"/>
      <c r="E88" s="101"/>
      <c r="F88" s="105"/>
      <c r="G88" s="105"/>
      <c r="H88" s="98"/>
      <c r="I88" s="98"/>
      <c r="J88" s="98"/>
      <c r="K88" s="98"/>
      <c r="L88" s="98"/>
      <c r="M88" s="98"/>
      <c r="N88" s="98"/>
      <c r="O88" s="98"/>
      <c r="P88" s="98"/>
      <c r="Q88" s="98"/>
      <c r="R88" s="98"/>
      <c r="S88" s="98"/>
    </row>
    <row r="89" spans="1:19" s="42" customFormat="1" ht="6.75" customHeight="1" outlineLevel="2">
      <c r="B89" s="64"/>
      <c r="C89" s="108"/>
      <c r="F89" s="46"/>
      <c r="G89" s="46"/>
    </row>
    <row r="90" spans="1:19" ht="30" customHeight="1" outlineLevel="1">
      <c r="B90" s="64"/>
      <c r="C90" s="93" t="s">
        <v>118</v>
      </c>
      <c r="D90" s="94"/>
      <c r="E90" s="94"/>
      <c r="F90" s="95" t="e">
        <f>AVERAGE(D93:E93)</f>
        <v>#DIV/0!</v>
      </c>
      <c r="G90" s="46"/>
      <c r="H90" s="95">
        <f>H19</f>
        <v>2.5</v>
      </c>
    </row>
    <row r="91" spans="1:19" s="121" customFormat="1" ht="30" customHeight="1" outlineLevel="2">
      <c r="A91" s="98"/>
      <c r="B91" s="99"/>
      <c r="C91" s="100" t="s">
        <v>161</v>
      </c>
      <c r="D91" s="101"/>
      <c r="E91" s="101"/>
      <c r="F91" s="105"/>
      <c r="G91" s="105"/>
      <c r="H91" s="98"/>
      <c r="I91" s="98"/>
      <c r="J91" s="98"/>
      <c r="K91" s="98"/>
      <c r="L91" s="98"/>
      <c r="M91" s="98"/>
      <c r="N91" s="98"/>
      <c r="O91" s="98"/>
      <c r="P91" s="98"/>
      <c r="Q91" s="98"/>
      <c r="R91" s="98"/>
      <c r="S91" s="98"/>
    </row>
    <row r="92" spans="1:19" s="121" customFormat="1" ht="30" customHeight="1" outlineLevel="2">
      <c r="A92" s="98"/>
      <c r="B92" s="99"/>
      <c r="C92" s="100" t="s">
        <v>162</v>
      </c>
      <c r="D92" s="101"/>
      <c r="E92" s="101"/>
      <c r="F92" s="105"/>
      <c r="G92" s="105"/>
      <c r="H92" s="98"/>
      <c r="I92" s="98"/>
      <c r="J92" s="98"/>
      <c r="K92" s="98"/>
      <c r="L92" s="98"/>
      <c r="M92" s="98"/>
      <c r="N92" s="98"/>
      <c r="O92" s="98"/>
      <c r="P92" s="98"/>
      <c r="Q92" s="98"/>
      <c r="R92" s="98"/>
      <c r="S92" s="98"/>
    </row>
    <row r="93" spans="1:19" s="121" customFormat="1" outlineLevel="2">
      <c r="A93" s="98"/>
      <c r="B93" s="99"/>
      <c r="C93" s="100"/>
      <c r="D93" s="140" t="e">
        <f>AVERAGE(D91:D92)</f>
        <v>#DIV/0!</v>
      </c>
      <c r="E93" s="140" t="e">
        <f>AVERAGE(E91:E92)</f>
        <v>#DIV/0!</v>
      </c>
      <c r="F93" s="105"/>
      <c r="G93" s="105"/>
      <c r="H93" s="98"/>
      <c r="I93" s="98"/>
      <c r="J93" s="98"/>
      <c r="K93" s="98"/>
      <c r="L93" s="98"/>
      <c r="M93" s="98"/>
      <c r="N93" s="98"/>
      <c r="O93" s="98"/>
      <c r="P93" s="98"/>
      <c r="Q93" s="98"/>
      <c r="R93" s="98"/>
      <c r="S93" s="98"/>
    </row>
    <row r="94" spans="1:19" outlineLevel="1">
      <c r="B94" s="64"/>
      <c r="C94" s="108"/>
      <c r="D94" s="42"/>
      <c r="E94" s="42"/>
      <c r="F94" s="46"/>
      <c r="G94" s="46"/>
    </row>
    <row r="95" spans="1:19" ht="19.5" customHeight="1" outlineLevel="1">
      <c r="B95" s="64"/>
      <c r="C95" s="185" t="s">
        <v>163</v>
      </c>
      <c r="D95" s="185"/>
      <c r="E95" s="185"/>
      <c r="F95" s="185"/>
      <c r="G95" s="109"/>
    </row>
    <row r="96" spans="1:19">
      <c r="B96" s="64"/>
      <c r="C96" s="42"/>
      <c r="D96" s="42"/>
      <c r="E96" s="42"/>
      <c r="F96" s="46"/>
      <c r="G96" s="46"/>
    </row>
    <row r="97" spans="2:10" ht="30.75" customHeight="1">
      <c r="B97" s="62" t="s">
        <v>11</v>
      </c>
      <c r="C97" s="86" t="s">
        <v>164</v>
      </c>
      <c r="D97" s="42"/>
      <c r="E97" s="42"/>
      <c r="F97" s="46"/>
      <c r="G97" s="46"/>
    </row>
    <row r="98" spans="2:10" ht="96" customHeight="1" thickBot="1">
      <c r="B98" s="110"/>
      <c r="C98" s="192" t="s">
        <v>165</v>
      </c>
      <c r="D98" s="184"/>
      <c r="E98" s="111" t="s">
        <v>166</v>
      </c>
      <c r="F98" s="111" t="s">
        <v>167</v>
      </c>
      <c r="G98" s="112"/>
      <c r="H98" s="111" t="s">
        <v>168</v>
      </c>
      <c r="I98" s="97"/>
    </row>
    <row r="99" spans="2:10" ht="40.5" customHeight="1" thickBot="1">
      <c r="B99" s="64"/>
      <c r="C99" s="85"/>
      <c r="D99" s="42"/>
      <c r="E99" s="113" t="s">
        <v>41</v>
      </c>
      <c r="F99" s="113" t="s">
        <v>43</v>
      </c>
      <c r="G99" s="190" t="s">
        <v>51</v>
      </c>
      <c r="H99" s="191"/>
      <c r="I99" s="83"/>
    </row>
    <row r="100" spans="2:10">
      <c r="B100" s="64"/>
      <c r="C100" s="42"/>
      <c r="D100" s="42"/>
      <c r="E100" s="42"/>
      <c r="F100" s="46"/>
      <c r="G100" s="46"/>
    </row>
    <row r="101" spans="2:10" ht="33" customHeight="1">
      <c r="B101" s="62" t="s">
        <v>13</v>
      </c>
      <c r="C101" s="86" t="s">
        <v>169</v>
      </c>
      <c r="D101" s="42"/>
      <c r="E101" s="42"/>
      <c r="F101" s="46"/>
      <c r="G101" s="46"/>
    </row>
    <row r="102" spans="2:10" ht="35.25" customHeight="1">
      <c r="B102" s="110"/>
      <c r="C102" s="182" t="s">
        <v>170</v>
      </c>
      <c r="D102" s="182"/>
      <c r="E102" s="182"/>
      <c r="F102" s="182"/>
      <c r="G102" s="184"/>
      <c r="H102" s="184"/>
      <c r="J102" s="73"/>
    </row>
    <row r="103" spans="2:10" ht="59.1" customHeight="1">
      <c r="B103" s="64"/>
      <c r="C103" s="69"/>
      <c r="D103" s="87" t="s">
        <v>124</v>
      </c>
      <c r="E103" s="87" t="s">
        <v>125</v>
      </c>
      <c r="F103" s="198" t="s">
        <v>171</v>
      </c>
      <c r="G103" s="68"/>
      <c r="H103" s="186" t="s">
        <v>126</v>
      </c>
      <c r="I103" s="186"/>
      <c r="J103" s="186"/>
    </row>
    <row r="104" spans="2:10" ht="47.45" customHeight="1">
      <c r="B104" s="64"/>
      <c r="C104" s="89"/>
      <c r="D104" s="199" t="s">
        <v>127</v>
      </c>
      <c r="E104" s="199" t="s">
        <v>128</v>
      </c>
      <c r="F104" s="198"/>
      <c r="G104" s="68"/>
      <c r="H104" s="186" t="s">
        <v>131</v>
      </c>
      <c r="I104" s="186"/>
      <c r="J104" s="186"/>
    </row>
    <row r="105" spans="2:10" ht="87.75" customHeight="1">
      <c r="B105" s="64"/>
      <c r="C105" s="69"/>
      <c r="D105" s="199"/>
      <c r="E105" s="199"/>
      <c r="F105" s="198"/>
      <c r="G105" s="68"/>
      <c r="H105" s="197" t="s">
        <v>172</v>
      </c>
      <c r="I105" s="197"/>
      <c r="J105" s="197"/>
    </row>
    <row r="106" spans="2:10" ht="72.599999999999994" customHeight="1">
      <c r="B106" s="64"/>
      <c r="C106" s="136" t="s">
        <v>93</v>
      </c>
      <c r="D106" s="133" t="e">
        <f>AVERAGE(D107:D112)</f>
        <v>#DIV/0!</v>
      </c>
      <c r="E106" s="133" t="e">
        <f>AVERAGE(E107:E112)</f>
        <v>#DIV/0!</v>
      </c>
      <c r="F106" s="50"/>
      <c r="G106" s="46"/>
      <c r="H106" s="197"/>
      <c r="I106" s="197"/>
      <c r="J106" s="197"/>
    </row>
    <row r="107" spans="2:10" ht="33" customHeight="1" outlineLevel="1">
      <c r="B107" s="64"/>
      <c r="C107" s="139" t="s">
        <v>173</v>
      </c>
      <c r="D107" s="134"/>
      <c r="E107" s="134"/>
      <c r="F107" s="116"/>
      <c r="G107" s="46"/>
      <c r="H107" s="49"/>
      <c r="I107" s="49"/>
    </row>
    <row r="108" spans="2:10" ht="22.5" customHeight="1" outlineLevel="1">
      <c r="B108" s="64"/>
      <c r="C108" s="139" t="s">
        <v>174</v>
      </c>
      <c r="D108" s="134"/>
      <c r="E108" s="134"/>
      <c r="F108" s="116"/>
      <c r="G108" s="46"/>
    </row>
    <row r="109" spans="2:10" ht="22.5" customHeight="1" outlineLevel="1">
      <c r="B109" s="64"/>
      <c r="C109" s="139" t="s">
        <v>175</v>
      </c>
      <c r="D109" s="134"/>
      <c r="E109" s="134"/>
      <c r="F109" s="116"/>
      <c r="G109" s="46"/>
    </row>
    <row r="110" spans="2:10" ht="22.5" customHeight="1" outlineLevel="1">
      <c r="B110" s="64"/>
      <c r="C110" s="139" t="s">
        <v>176</v>
      </c>
      <c r="D110" s="134"/>
      <c r="E110" s="134"/>
      <c r="F110" s="116"/>
      <c r="G110" s="46"/>
    </row>
    <row r="111" spans="2:10" ht="22.5" customHeight="1" outlineLevel="1">
      <c r="B111" s="64"/>
      <c r="C111" s="139" t="s">
        <v>177</v>
      </c>
      <c r="D111" s="134"/>
      <c r="E111" s="134"/>
      <c r="F111" s="116"/>
      <c r="G111" s="46"/>
    </row>
    <row r="112" spans="2:10" ht="33.75" customHeight="1" outlineLevel="1">
      <c r="B112" s="64"/>
      <c r="C112" s="139" t="s">
        <v>178</v>
      </c>
      <c r="D112" s="134"/>
      <c r="E112" s="134"/>
      <c r="F112" s="116"/>
      <c r="G112" s="46"/>
    </row>
    <row r="113" spans="1:19" s="42" customFormat="1" ht="6" customHeight="1" outlineLevel="1">
      <c r="B113" s="64"/>
      <c r="C113" s="114"/>
    </row>
    <row r="114" spans="1:19" ht="33" customHeight="1">
      <c r="B114" s="64"/>
      <c r="C114" s="136" t="s">
        <v>95</v>
      </c>
      <c r="D114" s="133" t="e">
        <f>AVERAGE(D115:D116)</f>
        <v>#DIV/0!</v>
      </c>
      <c r="E114" s="133" t="e">
        <f>AVERAGE(E115:E116)</f>
        <v>#DIV/0!</v>
      </c>
      <c r="H114" s="85"/>
      <c r="I114" s="85"/>
    </row>
    <row r="115" spans="1:19" ht="32.25" customHeight="1" outlineLevel="1">
      <c r="B115" s="64"/>
      <c r="C115" s="135" t="s">
        <v>179</v>
      </c>
      <c r="D115" s="134"/>
      <c r="E115" s="134"/>
      <c r="F115" s="115"/>
    </row>
    <row r="116" spans="1:19" ht="57.75" customHeight="1" outlineLevel="1">
      <c r="B116" s="64"/>
      <c r="C116" s="135" t="s">
        <v>180</v>
      </c>
      <c r="D116" s="134"/>
      <c r="E116" s="134"/>
      <c r="F116" s="115"/>
    </row>
    <row r="117" spans="1:19" s="42" customFormat="1" ht="6" customHeight="1" outlineLevel="1">
      <c r="B117" s="64"/>
      <c r="C117" s="137"/>
    </row>
    <row r="118" spans="1:19" ht="33" customHeight="1">
      <c r="B118" s="64"/>
      <c r="C118" s="136" t="s">
        <v>97</v>
      </c>
      <c r="D118" s="133" t="e">
        <f>AVERAGE(D119:D121)</f>
        <v>#DIV/0!</v>
      </c>
      <c r="E118" s="133" t="e">
        <f>AVERAGE(E119:E121)</f>
        <v>#DIV/0!</v>
      </c>
      <c r="H118" s="85"/>
      <c r="I118" s="85"/>
    </row>
    <row r="119" spans="1:19" s="121" customFormat="1" ht="38.65" customHeight="1" outlineLevel="1">
      <c r="A119" s="98"/>
      <c r="B119" s="99"/>
      <c r="C119" s="135" t="s">
        <v>181</v>
      </c>
      <c r="D119" s="134"/>
      <c r="E119" s="134"/>
      <c r="F119" s="117"/>
      <c r="G119" s="98"/>
      <c r="H119" s="98"/>
      <c r="I119" s="98"/>
      <c r="J119" s="98"/>
      <c r="K119" s="98"/>
      <c r="L119" s="98"/>
      <c r="M119" s="98"/>
      <c r="N119" s="98"/>
      <c r="O119" s="98"/>
      <c r="P119" s="98"/>
      <c r="Q119" s="98"/>
      <c r="R119" s="98"/>
      <c r="S119" s="98"/>
    </row>
    <row r="120" spans="1:19" s="121" customFormat="1" ht="39" customHeight="1" outlineLevel="1">
      <c r="A120" s="98"/>
      <c r="B120" s="99"/>
      <c r="C120" s="135" t="s">
        <v>182</v>
      </c>
      <c r="D120" s="134"/>
      <c r="E120" s="134"/>
      <c r="F120" s="117"/>
      <c r="G120" s="98"/>
      <c r="H120" s="98"/>
      <c r="I120" s="98"/>
      <c r="J120" s="98"/>
      <c r="K120" s="98"/>
      <c r="L120" s="98"/>
      <c r="M120" s="98"/>
      <c r="N120" s="98"/>
      <c r="O120" s="98"/>
      <c r="P120" s="98"/>
      <c r="Q120" s="98"/>
      <c r="R120" s="98"/>
      <c r="S120" s="98"/>
    </row>
    <row r="121" spans="1:19" s="121" customFormat="1" ht="30" customHeight="1" outlineLevel="1">
      <c r="A121" s="98"/>
      <c r="B121" s="99"/>
      <c r="C121" s="135" t="s">
        <v>183</v>
      </c>
      <c r="D121" s="134"/>
      <c r="E121" s="134"/>
      <c r="F121" s="117"/>
      <c r="G121" s="98"/>
      <c r="H121" s="98"/>
      <c r="I121" s="98"/>
      <c r="J121" s="98"/>
      <c r="K121" s="98"/>
      <c r="L121" s="98"/>
      <c r="M121" s="98"/>
      <c r="N121" s="98"/>
      <c r="O121" s="98"/>
      <c r="P121" s="98"/>
      <c r="Q121" s="98"/>
      <c r="R121" s="98"/>
      <c r="S121" s="98"/>
    </row>
    <row r="122" spans="1:19" s="42" customFormat="1" ht="6" customHeight="1" outlineLevel="1">
      <c r="B122" s="64"/>
      <c r="C122" s="138"/>
    </row>
    <row r="123" spans="1:19" ht="33" customHeight="1">
      <c r="B123" s="64"/>
      <c r="C123" s="136" t="s">
        <v>99</v>
      </c>
      <c r="D123" s="133" t="e">
        <f>AVERAGE(D124:D126)</f>
        <v>#DIV/0!</v>
      </c>
      <c r="E123" s="133" t="e">
        <f>AVERAGE(E124:E126)</f>
        <v>#DIV/0!</v>
      </c>
      <c r="H123" s="85"/>
      <c r="I123" s="85"/>
    </row>
    <row r="124" spans="1:19" ht="36" customHeight="1" outlineLevel="1">
      <c r="B124" s="64"/>
      <c r="C124" s="135" t="s">
        <v>184</v>
      </c>
      <c r="D124" s="134"/>
      <c r="E124" s="134"/>
      <c r="F124" s="115"/>
    </row>
    <row r="125" spans="1:19" ht="37.700000000000003" customHeight="1" outlineLevel="1">
      <c r="B125" s="64"/>
      <c r="C125" s="135" t="s">
        <v>185</v>
      </c>
      <c r="D125" s="134"/>
      <c r="E125" s="134"/>
      <c r="F125" s="115"/>
    </row>
    <row r="126" spans="1:19" ht="42.2" customHeight="1" outlineLevel="1">
      <c r="B126" s="64"/>
      <c r="C126" s="135" t="s">
        <v>186</v>
      </c>
      <c r="D126" s="134"/>
      <c r="E126" s="134"/>
      <c r="F126" s="115"/>
    </row>
    <row r="127" spans="1:19" s="42" customFormat="1" ht="6" customHeight="1" outlineLevel="1">
      <c r="B127" s="64"/>
      <c r="C127" s="137"/>
    </row>
    <row r="128" spans="1:19" ht="33" customHeight="1">
      <c r="B128" s="64"/>
      <c r="C128" s="136" t="s">
        <v>101</v>
      </c>
      <c r="D128" s="133" t="e">
        <f>AVERAGE(D129:D131)</f>
        <v>#DIV/0!</v>
      </c>
      <c r="E128" s="133" t="e">
        <f>AVERAGE(E129:E131)</f>
        <v>#DIV/0!</v>
      </c>
      <c r="H128" s="85"/>
      <c r="I128" s="85"/>
    </row>
    <row r="129" spans="1:9" ht="41.25" customHeight="1" outlineLevel="1">
      <c r="A129" s="118"/>
      <c r="B129" s="119"/>
      <c r="C129" s="135" t="s">
        <v>187</v>
      </c>
      <c r="D129" s="134"/>
      <c r="E129" s="134"/>
      <c r="F129" s="115"/>
    </row>
    <row r="130" spans="1:9" ht="60" customHeight="1" outlineLevel="1">
      <c r="A130" s="118"/>
      <c r="B130" s="119"/>
      <c r="C130" s="135" t="s">
        <v>188</v>
      </c>
      <c r="D130" s="134"/>
      <c r="E130" s="134"/>
      <c r="F130" s="115"/>
    </row>
    <row r="131" spans="1:9" ht="31.7" customHeight="1" outlineLevel="1">
      <c r="A131" s="118"/>
      <c r="B131" s="119"/>
      <c r="C131" s="135" t="s">
        <v>189</v>
      </c>
      <c r="D131" s="134"/>
      <c r="E131" s="134"/>
      <c r="F131" s="115"/>
    </row>
    <row r="132" spans="1:9" s="42" customFormat="1" ht="6" customHeight="1" outlineLevel="1">
      <c r="B132" s="64"/>
      <c r="C132" s="138"/>
    </row>
    <row r="133" spans="1:9" ht="33" customHeight="1">
      <c r="B133" s="64"/>
      <c r="C133" s="136" t="s">
        <v>103</v>
      </c>
      <c r="D133" s="133">
        <f>D134</f>
        <v>0</v>
      </c>
      <c r="E133" s="133">
        <f>E134</f>
        <v>0</v>
      </c>
      <c r="H133" s="85"/>
      <c r="I133" s="85"/>
    </row>
    <row r="134" spans="1:9" ht="33" customHeight="1" outlineLevel="1">
      <c r="B134" s="64"/>
      <c r="C134" s="135" t="s">
        <v>190</v>
      </c>
      <c r="D134" s="134"/>
      <c r="E134" s="134"/>
      <c r="H134" s="85"/>
      <c r="I134" s="85"/>
    </row>
    <row r="135" spans="1:9" s="42" customFormat="1" ht="6" customHeight="1" outlineLevel="1">
      <c r="B135" s="64"/>
      <c r="C135" s="137"/>
    </row>
    <row r="136" spans="1:9" ht="33" customHeight="1">
      <c r="B136" s="64"/>
      <c r="C136" s="136" t="s">
        <v>105</v>
      </c>
      <c r="D136" s="133" t="e">
        <f>AVERAGE(D137:D139)</f>
        <v>#DIV/0!</v>
      </c>
      <c r="E136" s="133" t="e">
        <f>AVERAGE(E137:E139)</f>
        <v>#DIV/0!</v>
      </c>
      <c r="H136" s="85"/>
      <c r="I136" s="85"/>
    </row>
    <row r="137" spans="1:9" ht="36" customHeight="1" outlineLevel="1">
      <c r="B137" s="64"/>
      <c r="C137" s="135" t="s">
        <v>191</v>
      </c>
      <c r="D137" s="134"/>
      <c r="E137" s="134"/>
      <c r="F137" s="115"/>
    </row>
    <row r="138" spans="1:9" ht="30.75" customHeight="1" outlineLevel="1">
      <c r="B138" s="64"/>
      <c r="C138" s="135" t="s">
        <v>192</v>
      </c>
      <c r="D138" s="134"/>
      <c r="E138" s="134"/>
      <c r="F138" s="115"/>
    </row>
    <row r="139" spans="1:9" ht="33.4" customHeight="1" outlineLevel="1">
      <c r="B139" s="64"/>
      <c r="C139" s="135" t="s">
        <v>193</v>
      </c>
      <c r="D139" s="134"/>
      <c r="E139" s="134"/>
      <c r="F139" s="115"/>
    </row>
    <row r="140" spans="1:9" s="42" customFormat="1" ht="6" customHeight="1" outlineLevel="1">
      <c r="B140" s="64"/>
      <c r="C140" s="137"/>
    </row>
    <row r="141" spans="1:9" ht="33" customHeight="1">
      <c r="B141" s="64"/>
      <c r="C141" s="136" t="s">
        <v>107</v>
      </c>
      <c r="D141" s="133" t="e">
        <f>AVERAGE(D142:D143)</f>
        <v>#DIV/0!</v>
      </c>
      <c r="E141" s="133" t="e">
        <f>AVERAGE(E142:E143)</f>
        <v>#DIV/0!</v>
      </c>
      <c r="H141" s="85"/>
      <c r="I141" s="85"/>
    </row>
    <row r="142" spans="1:9" ht="33" customHeight="1" outlineLevel="1">
      <c r="B142" s="64"/>
      <c r="C142" s="135" t="s">
        <v>194</v>
      </c>
      <c r="D142" s="134"/>
      <c r="E142" s="134"/>
      <c r="F142" s="115"/>
      <c r="H142" s="85"/>
      <c r="I142" s="85"/>
    </row>
    <row r="143" spans="1:9" ht="33" customHeight="1" outlineLevel="1">
      <c r="B143" s="64"/>
      <c r="C143" s="135" t="s">
        <v>195</v>
      </c>
      <c r="D143" s="134"/>
      <c r="E143" s="134"/>
      <c r="F143" s="115"/>
      <c r="H143" s="85"/>
      <c r="I143" s="85"/>
    </row>
    <row r="144" spans="1:9" s="42" customFormat="1" ht="6" customHeight="1" outlineLevel="1">
      <c r="B144" s="64"/>
      <c r="C144" s="137"/>
    </row>
    <row r="145" spans="2:9" ht="33" customHeight="1">
      <c r="B145" s="64"/>
      <c r="C145" s="136" t="s">
        <v>109</v>
      </c>
      <c r="D145" s="133" t="e">
        <f>AVERAGE(D146:D147)</f>
        <v>#DIV/0!</v>
      </c>
      <c r="E145" s="133" t="e">
        <f>AVERAGE(E146:E147)</f>
        <v>#DIV/0!</v>
      </c>
    </row>
    <row r="146" spans="2:9" ht="31.7" customHeight="1" outlineLevel="1">
      <c r="B146" s="64"/>
      <c r="C146" s="135" t="s">
        <v>196</v>
      </c>
      <c r="D146" s="134"/>
      <c r="E146" s="134"/>
      <c r="F146" s="115"/>
    </row>
    <row r="147" spans="2:9" ht="29.85" customHeight="1" outlineLevel="1">
      <c r="B147" s="64"/>
      <c r="C147" s="135" t="s">
        <v>197</v>
      </c>
      <c r="D147" s="134"/>
      <c r="E147" s="134"/>
      <c r="F147" s="115"/>
    </row>
    <row r="148" spans="2:9" s="42" customFormat="1" ht="6" customHeight="1" outlineLevel="1">
      <c r="B148" s="64"/>
      <c r="C148" s="137"/>
    </row>
    <row r="149" spans="2:9" ht="33" customHeight="1">
      <c r="B149" s="64"/>
      <c r="C149" s="136" t="s">
        <v>112</v>
      </c>
      <c r="D149" s="133">
        <f>D150</f>
        <v>0</v>
      </c>
      <c r="E149" s="133">
        <f>E150</f>
        <v>0</v>
      </c>
      <c r="H149" s="85"/>
      <c r="I149" s="85"/>
    </row>
    <row r="150" spans="2:9" ht="33" customHeight="1" outlineLevel="1">
      <c r="B150" s="64"/>
      <c r="C150" s="135" t="s">
        <v>198</v>
      </c>
      <c r="D150" s="134"/>
      <c r="E150" s="134"/>
      <c r="F150" s="115"/>
      <c r="H150" s="85"/>
      <c r="I150" s="85"/>
    </row>
    <row r="151" spans="2:9" s="42" customFormat="1" ht="6" customHeight="1" outlineLevel="1">
      <c r="B151" s="64"/>
      <c r="C151" s="137"/>
    </row>
    <row r="152" spans="2:9" ht="33" customHeight="1">
      <c r="B152" s="64"/>
      <c r="C152" s="136" t="s">
        <v>114</v>
      </c>
      <c r="D152" s="133" t="e">
        <f>AVERAGE(D153:D154)</f>
        <v>#DIV/0!</v>
      </c>
      <c r="E152" s="133" t="e">
        <f>AVERAGE(E153:E154)</f>
        <v>#DIV/0!</v>
      </c>
      <c r="H152" s="85"/>
      <c r="I152" s="85"/>
    </row>
    <row r="153" spans="2:9" ht="42.95" customHeight="1" outlineLevel="1">
      <c r="B153" s="64"/>
      <c r="C153" s="135" t="s">
        <v>199</v>
      </c>
      <c r="D153" s="134"/>
      <c r="E153" s="134"/>
      <c r="F153" s="115"/>
    </row>
    <row r="154" spans="2:9" ht="38.65" customHeight="1" outlineLevel="1">
      <c r="B154" s="64"/>
      <c r="C154" s="135" t="s">
        <v>200</v>
      </c>
      <c r="D154" s="134"/>
      <c r="E154" s="134"/>
      <c r="F154" s="115"/>
    </row>
    <row r="155" spans="2:9" s="42" customFormat="1" ht="6" customHeight="1" outlineLevel="1">
      <c r="B155" s="64"/>
      <c r="C155" s="137"/>
    </row>
    <row r="156" spans="2:9" ht="33" customHeight="1">
      <c r="B156" s="64"/>
      <c r="C156" s="136" t="s">
        <v>116</v>
      </c>
      <c r="D156" s="133" t="e">
        <f>AVERAGE(D157:D159)</f>
        <v>#DIV/0!</v>
      </c>
      <c r="E156" s="133" t="e">
        <f>AVERAGE(E157:E159)</f>
        <v>#DIV/0!</v>
      </c>
    </row>
    <row r="157" spans="2:9" ht="33" customHeight="1" outlineLevel="1">
      <c r="B157" s="64"/>
      <c r="C157" s="135" t="s">
        <v>201</v>
      </c>
      <c r="D157" s="134"/>
      <c r="E157" s="134"/>
      <c r="F157" s="115"/>
    </row>
    <row r="158" spans="2:9" ht="33" customHeight="1" outlineLevel="1">
      <c r="B158" s="64"/>
      <c r="C158" s="135" t="s">
        <v>202</v>
      </c>
      <c r="D158" s="134"/>
      <c r="E158" s="134"/>
      <c r="F158" s="115"/>
    </row>
    <row r="159" spans="2:9" ht="33" customHeight="1" outlineLevel="1">
      <c r="B159" s="64"/>
      <c r="C159" s="135" t="s">
        <v>203</v>
      </c>
      <c r="D159" s="134"/>
      <c r="E159" s="134"/>
      <c r="F159" s="115"/>
    </row>
    <row r="160" spans="2:9" s="42" customFormat="1" ht="6" customHeight="1" outlineLevel="1">
      <c r="B160" s="64"/>
      <c r="C160" s="137"/>
    </row>
    <row r="161" spans="2:10" ht="33" customHeight="1">
      <c r="B161" s="64"/>
      <c r="C161" s="136" t="s">
        <v>118</v>
      </c>
      <c r="D161" s="133" t="e">
        <f>AVERAGE(D162)</f>
        <v>#DIV/0!</v>
      </c>
      <c r="E161" s="133" t="e">
        <f>AVERAGE(E162)</f>
        <v>#DIV/0!</v>
      </c>
    </row>
    <row r="162" spans="2:10" ht="37.5" customHeight="1" outlineLevel="1">
      <c r="B162" s="64"/>
      <c r="C162" s="135" t="s">
        <v>204</v>
      </c>
      <c r="D162" s="134"/>
      <c r="E162" s="134"/>
      <c r="F162" s="115"/>
    </row>
    <row r="163" spans="2:10" s="42" customFormat="1" outlineLevel="1">
      <c r="B163" s="64"/>
    </row>
    <row r="164" spans="2:10" s="42" customFormat="1">
      <c r="B164" s="64"/>
    </row>
    <row r="165" spans="2:10" s="42" customFormat="1">
      <c r="B165" s="64"/>
    </row>
    <row r="166" spans="2:10" ht="33" customHeight="1">
      <c r="B166" s="62"/>
      <c r="C166" s="86" t="s">
        <v>205</v>
      </c>
      <c r="D166" s="42"/>
      <c r="E166" s="42"/>
      <c r="F166" s="46"/>
      <c r="G166" s="46"/>
    </row>
    <row r="167" spans="2:10" ht="46.5" customHeight="1">
      <c r="B167" s="110"/>
      <c r="C167" s="182" t="s">
        <v>616</v>
      </c>
      <c r="D167" s="182"/>
      <c r="E167" s="182"/>
      <c r="F167" s="182"/>
      <c r="J167" s="73"/>
    </row>
    <row r="168" spans="2:10" s="42" customFormat="1">
      <c r="B168" s="64"/>
      <c r="C168" s="196" t="s">
        <v>4</v>
      </c>
      <c r="D168" s="196"/>
      <c r="E168" s="196"/>
      <c r="F168" s="196"/>
    </row>
    <row r="169" spans="2:10" s="42" customFormat="1">
      <c r="B169" s="64"/>
    </row>
    <row r="170" spans="2:10" s="42" customFormat="1">
      <c r="B170" s="64"/>
    </row>
    <row r="171" spans="2:10" s="42" customFormat="1">
      <c r="B171" s="64"/>
    </row>
    <row r="172" spans="2:10" s="42" customFormat="1">
      <c r="B172" s="64"/>
    </row>
    <row r="173" spans="2:10" s="42" customFormat="1">
      <c r="B173" s="64"/>
    </row>
    <row r="174" spans="2:10" s="42" customFormat="1">
      <c r="B174" s="64"/>
    </row>
    <row r="175" spans="2:10" s="42" customFormat="1">
      <c r="B175" s="64"/>
    </row>
    <row r="176" spans="2:10" s="42" customFormat="1">
      <c r="B176" s="64"/>
    </row>
    <row r="177" spans="2:2" s="42" customFormat="1">
      <c r="B177" s="64"/>
    </row>
    <row r="178" spans="2:2" s="42" customFormat="1">
      <c r="B178" s="64"/>
    </row>
    <row r="179" spans="2:2" s="42" customFormat="1">
      <c r="B179" s="64"/>
    </row>
    <row r="180" spans="2:2" s="42" customFormat="1">
      <c r="B180" s="64"/>
    </row>
    <row r="181" spans="2:2" s="42" customFormat="1">
      <c r="B181" s="64"/>
    </row>
  </sheetData>
  <mergeCells count="19">
    <mergeCell ref="C167:F167"/>
    <mergeCell ref="C168:F168"/>
    <mergeCell ref="H103:J103"/>
    <mergeCell ref="H104:J104"/>
    <mergeCell ref="H105:J106"/>
    <mergeCell ref="F103:F105"/>
    <mergeCell ref="D104:D105"/>
    <mergeCell ref="E104:E105"/>
    <mergeCell ref="C102:H102"/>
    <mergeCell ref="D20:H20"/>
    <mergeCell ref="D21:H21"/>
    <mergeCell ref="G99:H99"/>
    <mergeCell ref="C98:D98"/>
    <mergeCell ref="F25:H25"/>
    <mergeCell ref="B2:E2"/>
    <mergeCell ref="C24:H24"/>
    <mergeCell ref="C95:F95"/>
    <mergeCell ref="J25:K25"/>
    <mergeCell ref="J26:K26"/>
  </mergeCells>
  <conditionalFormatting sqref="D7:E19">
    <cfRule type="cellIs" dxfId="37" priority="21" operator="equal">
      <formula>4</formula>
    </cfRule>
    <cfRule type="cellIs" dxfId="36" priority="22" operator="equal">
      <formula>3</formula>
    </cfRule>
    <cfRule type="cellIs" dxfId="35" priority="23" operator="equal">
      <formula>2</formula>
    </cfRule>
    <cfRule type="cellIs" dxfId="34" priority="24" operator="equal">
      <formula>1</formula>
    </cfRule>
  </conditionalFormatting>
  <conditionalFormatting sqref="D106:E106 D113:E114 D117:E118 D122:E123 D127:E128 D132:E133 D135:E136 D140:E141 D144:E145 D148:E149 D151:E152 D155:E156 D160:E161">
    <cfRule type="cellIs" dxfId="33" priority="5" operator="between">
      <formula>3.5</formula>
      <formula>4</formula>
    </cfRule>
    <cfRule type="cellIs" dxfId="32" priority="6" operator="between">
      <formula>2.5</formula>
      <formula>3.49</formula>
    </cfRule>
    <cfRule type="cellIs" dxfId="31" priority="7" operator="between">
      <formula>1.5</formula>
      <formula>2.49</formula>
    </cfRule>
  </conditionalFormatting>
  <conditionalFormatting sqref="D106:G106 D113:E114 D117:E118 D122:H123 D127:H128 D132:H133 D135:H136 D140:H141 D144:H145 D148:H149 D151:H152 D155:E156 D160:H161">
    <cfRule type="cellIs" dxfId="30" priority="8" operator="between">
      <formula>1</formula>
      <formula>1.49</formula>
    </cfRule>
  </conditionalFormatting>
  <conditionalFormatting sqref="F7:F19">
    <cfRule type="cellIs" dxfId="29" priority="18" operator="equal">
      <formula>"N/A"</formula>
    </cfRule>
  </conditionalFormatting>
  <conditionalFormatting sqref="F1:H105 F106:G106 F107:H118 G119:H121 F122:H123 G124:H126 F127:H128 G129:H131 F132:H133 G134:H134 F135:H136 G137:H139 F140:H141 G142:H143 F144:H145 G146:H147 F148:H149 G150:H150 F151:H152 G153:H154 F155:H155 F156 G156:H159 F160:H161 G162:H162 F163:H166 G167:H168 F169:H1048576">
    <cfRule type="cellIs" dxfId="28" priority="16" operator="between">
      <formula>2.5</formula>
      <formula>3.49</formula>
    </cfRule>
    <cfRule type="cellIs" dxfId="27" priority="17" operator="between">
      <formula>3.5</formula>
      <formula>4</formula>
    </cfRule>
  </conditionalFormatting>
  <conditionalFormatting sqref="F1:H105 F107:H118 G119:H121 G124:H126 G129:H131 G134:H134 G137:H139 G142:H143 G146:H147 G150:H150 G153:H154 F155:H155 F156 G156:H159 G162:H162 F163:H166 G167:H168 F169:H1048576 F106:G106 F122:H123 F127:H128 F132:H133 F135:H136 F140:H141 F144:H145 F148:H149 F151:H152 F160:H161">
    <cfRule type="cellIs" dxfId="26" priority="15" operator="between">
      <formula>1.5</formula>
      <formula>2.49</formula>
    </cfRule>
  </conditionalFormatting>
  <conditionalFormatting sqref="F1:H105 F107:H118 G119:H121 G124:H126 G129:H131 G134:H134 G137:H139 G142:H143 G146:H147 G150:H150 G153:H154 F155:H155 F156 G156:H159 G162:H162 F163:H166 G167:H168 F169:H1048576">
    <cfRule type="cellIs" dxfId="25" priority="14" operator="between">
      <formula>1</formula>
      <formula>1.49</formula>
    </cfRule>
  </conditionalFormatting>
  <conditionalFormatting sqref="J99:J101">
    <cfRule type="cellIs" dxfId="24" priority="10" operator="between">
      <formula>1</formula>
      <formula>1.49</formula>
    </cfRule>
    <cfRule type="cellIs" dxfId="23" priority="11" operator="between">
      <formula>1.5</formula>
      <formula>2.49</formula>
    </cfRule>
    <cfRule type="cellIs" dxfId="22" priority="12" operator="between">
      <formula>2.5</formula>
      <formula>3.49</formula>
    </cfRule>
    <cfRule type="cellIs" dxfId="21" priority="13" operator="between">
      <formula>3.5</formula>
      <formula>4</formula>
    </cfRule>
  </conditionalFormatting>
  <conditionalFormatting sqref="J166">
    <cfRule type="cellIs" dxfId="20" priority="1" operator="between">
      <formula>1</formula>
      <formula>1.49</formula>
    </cfRule>
    <cfRule type="cellIs" dxfId="19" priority="2" operator="between">
      <formula>1.5</formula>
      <formula>2.49</formula>
    </cfRule>
    <cfRule type="cellIs" dxfId="18" priority="3" operator="between">
      <formula>2.5</formula>
      <formula>3.49</formula>
    </cfRule>
    <cfRule type="cellIs" dxfId="17" priority="4" operator="between">
      <formula>3.5</formula>
      <formula>4</formula>
    </cfRule>
  </conditionalFormatting>
  <dataValidations count="1">
    <dataValidation type="list" operator="equal" showErrorMessage="1" sqref="G6" xr:uid="{00000000-0002-0000-0000-000001000000}">
      <formula1>#REF!</formula1>
      <formula2>0</formula2>
    </dataValidation>
  </dataValidations>
  <hyperlinks>
    <hyperlink ref="C168" r:id="rId1" xr:uid="{EDFD8B2F-220B-4821-A4CC-EBE9E7517318}"/>
    <hyperlink ref="C168:F168" r:id="rId2" display="https://files.fairtrade.net/standards/Fairtrade_HREDD-guide-for-smallholder-farmer-organisations_EN.pdf" xr:uid="{0DC42C35-E0A8-43B6-9293-D7AE016C7319}"/>
  </hyperlinks>
  <pageMargins left="0.7" right="0.7" top="0.75" bottom="0.75" header="0.51180555555555496" footer="0.51180555555555496"/>
  <pageSetup paperSize="9" firstPageNumber="0" orientation="portrait" horizontalDpi="300" verticalDpi="300" r:id="rId3"/>
  <drawing r:id="rId4"/>
  <extLst>
    <ext xmlns:x14="http://schemas.microsoft.com/office/spreadsheetml/2009/9/main" uri="{78C0D931-6437-407d-A8EE-F0AAD7539E65}">
      <x14:conditionalFormattings>
        <x14:conditionalFormatting xmlns:xm="http://schemas.microsoft.com/office/excel/2006/main">
          <x14:cfRule type="containsText" priority="20" operator="containsText" id="{E4290C84-FA94-400F-AB44-0A576C517A15}">
            <xm:f>NOT(ISERROR(SEARCH("not available yet",D6)))</xm:f>
            <xm:f>"not available yet"</xm:f>
            <x14:dxf>
              <font>
                <color theme="2" tint="-0.499984740745262"/>
              </font>
              <fill>
                <patternFill>
                  <bgColor theme="2"/>
                </patternFill>
              </fill>
            </x14:dxf>
          </x14:cfRule>
          <xm:sqref>D6:E19</xm:sqref>
        </x14:conditionalFormatting>
      </x14:conditionalFormattings>
    </ext>
    <ext xmlns:x14="http://schemas.microsoft.com/office/spreadsheetml/2009/9/main" uri="{CCE6A557-97BC-4b89-ADB6-D9C93CAAB3DF}">
      <x14:dataValidations xmlns:xm="http://schemas.microsoft.com/office/excel/2006/main" count="4">
        <x14:dataValidation type="list" operator="equal" showErrorMessage="1" xr:uid="{7E692075-71DE-434F-B211-9214D96113C0}">
          <x14:formula1>
            <xm:f>'Product risks'!$A$34:$A$162</xm:f>
          </x14:formula1>
          <xm:sqref>F6</xm:sqref>
        </x14:dataValidation>
        <x14:dataValidation type="list" operator="equal" showErrorMessage="1" xr:uid="{9B060460-AC71-46E2-BAB3-7BCAAC739550}">
          <x14:formula1>
            <xm:f>'Product risks'!$C$18:$C$31</xm:f>
          </x14:formula1>
          <xm:sqref>E6</xm:sqref>
        </x14:dataValidation>
        <x14:dataValidation type="list" operator="equal" showErrorMessage="1" xr:uid="{00000000-0002-0000-0000-000000000000}">
          <x14:formula1>
            <xm:f>'Product risks'!$A$18:$A$30</xm:f>
          </x14:formula1>
          <xm:sqref>D6</xm:sqref>
        </x14:dataValidation>
        <x14:dataValidation type="list" operator="equal" showErrorMessage="1" xr:uid="{C7D5EBA3-BF3F-4731-8FE0-038CCB4B565D}">
          <x14:formula1>
            <xm:f>'Product risks'!$E$18:$E$30</xm:f>
          </x14:formula1>
          <xm:sqref>E99:H99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1"/>
  <sheetViews>
    <sheetView zoomScale="85" zoomScaleNormal="85" workbookViewId="0">
      <selection activeCell="F40" sqref="F40"/>
    </sheetView>
  </sheetViews>
  <sheetFormatPr defaultColWidth="10.375" defaultRowHeight="15"/>
  <cols>
    <col min="1" max="1" width="43.375" style="44" customWidth="1"/>
    <col min="2" max="2" width="13.375" style="44" customWidth="1"/>
    <col min="3" max="3" width="12.125" style="44" customWidth="1"/>
    <col min="4" max="4" width="13.375" style="44" customWidth="1"/>
    <col min="5" max="5" width="18.375" style="44" customWidth="1"/>
    <col min="6" max="6" width="15.125" style="44" customWidth="1"/>
    <col min="7" max="10" width="13.375" style="44" customWidth="1"/>
    <col min="11" max="11" width="10.625" style="44" customWidth="1"/>
    <col min="12" max="12" width="18.375" style="44" customWidth="1"/>
    <col min="13" max="13" width="18.875" style="44" customWidth="1"/>
    <col min="14" max="14" width="15.875" style="44" customWidth="1"/>
    <col min="15" max="15" width="16.625" style="44" customWidth="1"/>
    <col min="16" max="16" width="16.375" style="44" customWidth="1"/>
    <col min="17" max="17" width="13.125" style="44" customWidth="1"/>
    <col min="18" max="18" width="13.375" style="44" customWidth="1"/>
    <col min="19" max="62" width="8.625" style="44" customWidth="1"/>
    <col min="63" max="16384" width="10.375" style="44"/>
  </cols>
  <sheetData>
    <row r="1" spans="1:19">
      <c r="B1" s="44" t="s">
        <v>206</v>
      </c>
    </row>
    <row r="2" spans="1:19">
      <c r="A2" s="122" t="s">
        <v>207</v>
      </c>
      <c r="B2" s="122" t="s">
        <v>208</v>
      </c>
      <c r="C2" s="122" t="s">
        <v>88</v>
      </c>
      <c r="D2" s="122" t="s">
        <v>209</v>
      </c>
      <c r="E2" s="122" t="s">
        <v>210</v>
      </c>
      <c r="F2" s="122" t="s">
        <v>211</v>
      </c>
      <c r="G2" s="122" t="s">
        <v>212</v>
      </c>
      <c r="H2" s="122" t="s">
        <v>213</v>
      </c>
      <c r="I2" s="122" t="s">
        <v>214</v>
      </c>
      <c r="J2" s="122" t="s">
        <v>215</v>
      </c>
      <c r="K2" s="122" t="s">
        <v>216</v>
      </c>
      <c r="L2" s="122" t="s">
        <v>217</v>
      </c>
      <c r="M2" s="122" t="s">
        <v>218</v>
      </c>
      <c r="N2" s="122" t="s">
        <v>219</v>
      </c>
      <c r="O2" s="122" t="s">
        <v>220</v>
      </c>
      <c r="P2" s="122" t="s">
        <v>221</v>
      </c>
      <c r="Q2" s="123" t="s">
        <v>222</v>
      </c>
      <c r="R2" s="123" t="s">
        <v>223</v>
      </c>
      <c r="S2" s="123" t="s">
        <v>89</v>
      </c>
    </row>
    <row r="3" spans="1:19" ht="15" customHeight="1">
      <c r="A3" s="124" t="s">
        <v>93</v>
      </c>
      <c r="B3" s="125">
        <v>1</v>
      </c>
      <c r="C3" s="125">
        <v>1</v>
      </c>
      <c r="D3" s="125">
        <v>1</v>
      </c>
      <c r="E3" s="125" t="s">
        <v>224</v>
      </c>
      <c r="F3" s="125" t="s">
        <v>224</v>
      </c>
      <c r="G3" s="125" t="s">
        <v>224</v>
      </c>
      <c r="H3" s="125" t="s">
        <v>224</v>
      </c>
      <c r="I3" s="125" t="s">
        <v>224</v>
      </c>
      <c r="J3" s="125" t="s">
        <v>224</v>
      </c>
      <c r="K3" s="125">
        <v>1</v>
      </c>
      <c r="L3" s="125" t="s">
        <v>224</v>
      </c>
      <c r="M3" s="125" t="s">
        <v>224</v>
      </c>
      <c r="N3" s="125" t="s">
        <v>224</v>
      </c>
      <c r="O3" s="125" t="s">
        <v>224</v>
      </c>
      <c r="P3" s="125" t="s">
        <v>224</v>
      </c>
      <c r="Q3" s="125" t="s">
        <v>224</v>
      </c>
      <c r="R3" s="125" t="s">
        <v>224</v>
      </c>
      <c r="S3" s="126" t="s">
        <v>225</v>
      </c>
    </row>
    <row r="4" spans="1:19" ht="15" customHeight="1">
      <c r="A4" s="124" t="s">
        <v>95</v>
      </c>
      <c r="B4" s="125">
        <v>3</v>
      </c>
      <c r="C4" s="125">
        <v>3</v>
      </c>
      <c r="D4" s="125">
        <v>2</v>
      </c>
      <c r="E4" s="125" t="s">
        <v>224</v>
      </c>
      <c r="F4" s="125" t="s">
        <v>224</v>
      </c>
      <c r="G4" s="125" t="s">
        <v>224</v>
      </c>
      <c r="H4" s="125" t="s">
        <v>224</v>
      </c>
      <c r="I4" s="125" t="s">
        <v>224</v>
      </c>
      <c r="J4" s="125" t="s">
        <v>224</v>
      </c>
      <c r="K4" s="125">
        <v>3</v>
      </c>
      <c r="L4" s="125" t="s">
        <v>224</v>
      </c>
      <c r="M4" s="125" t="s">
        <v>224</v>
      </c>
      <c r="N4" s="125" t="s">
        <v>224</v>
      </c>
      <c r="O4" s="125" t="s">
        <v>224</v>
      </c>
      <c r="P4" s="125" t="s">
        <v>224</v>
      </c>
      <c r="Q4" s="125" t="s">
        <v>224</v>
      </c>
      <c r="R4" s="125" t="s">
        <v>224</v>
      </c>
      <c r="S4" s="126" t="s">
        <v>225</v>
      </c>
    </row>
    <row r="5" spans="1:19" ht="15" customHeight="1">
      <c r="A5" s="124" t="s">
        <v>97</v>
      </c>
      <c r="B5" s="125">
        <v>3</v>
      </c>
      <c r="C5" s="125">
        <v>2</v>
      </c>
      <c r="D5" s="125">
        <v>2</v>
      </c>
      <c r="E5" s="125" t="s">
        <v>224</v>
      </c>
      <c r="F5" s="125" t="s">
        <v>224</v>
      </c>
      <c r="G5" s="125" t="s">
        <v>224</v>
      </c>
      <c r="H5" s="125" t="s">
        <v>224</v>
      </c>
      <c r="I5" s="125" t="s">
        <v>224</v>
      </c>
      <c r="J5" s="125" t="s">
        <v>224</v>
      </c>
      <c r="K5" s="125">
        <v>2</v>
      </c>
      <c r="L5" s="125" t="s">
        <v>224</v>
      </c>
      <c r="M5" s="125" t="s">
        <v>224</v>
      </c>
      <c r="N5" s="125" t="s">
        <v>224</v>
      </c>
      <c r="O5" s="125" t="s">
        <v>224</v>
      </c>
      <c r="P5" s="125" t="s">
        <v>224</v>
      </c>
      <c r="Q5" s="125" t="s">
        <v>224</v>
      </c>
      <c r="R5" s="125" t="s">
        <v>224</v>
      </c>
      <c r="S5" s="126" t="s">
        <v>225</v>
      </c>
    </row>
    <row r="6" spans="1:19" ht="15" customHeight="1">
      <c r="A6" s="124" t="s">
        <v>99</v>
      </c>
      <c r="B6" s="125">
        <v>4</v>
      </c>
      <c r="C6" s="125">
        <v>4</v>
      </c>
      <c r="D6" s="125">
        <v>2</v>
      </c>
      <c r="E6" s="125" t="s">
        <v>224</v>
      </c>
      <c r="F6" s="125" t="s">
        <v>224</v>
      </c>
      <c r="G6" s="125" t="s">
        <v>224</v>
      </c>
      <c r="H6" s="125" t="s">
        <v>224</v>
      </c>
      <c r="I6" s="125" t="s">
        <v>224</v>
      </c>
      <c r="J6" s="125" t="s">
        <v>224</v>
      </c>
      <c r="K6" s="125">
        <v>3</v>
      </c>
      <c r="L6" s="125" t="s">
        <v>224</v>
      </c>
      <c r="M6" s="125" t="s">
        <v>224</v>
      </c>
      <c r="N6" s="125" t="s">
        <v>224</v>
      </c>
      <c r="O6" s="125" t="s">
        <v>224</v>
      </c>
      <c r="P6" s="125" t="s">
        <v>224</v>
      </c>
      <c r="Q6" s="125" t="s">
        <v>224</v>
      </c>
      <c r="R6" s="125" t="s">
        <v>224</v>
      </c>
      <c r="S6" s="126" t="s">
        <v>225</v>
      </c>
    </row>
    <row r="7" spans="1:19" ht="15" customHeight="1">
      <c r="A7" s="124" t="s">
        <v>101</v>
      </c>
      <c r="B7" s="125">
        <v>4</v>
      </c>
      <c r="C7" s="125">
        <v>3</v>
      </c>
      <c r="D7" s="125">
        <v>4</v>
      </c>
      <c r="E7" s="125" t="s">
        <v>224</v>
      </c>
      <c r="F7" s="125" t="s">
        <v>224</v>
      </c>
      <c r="G7" s="125" t="s">
        <v>224</v>
      </c>
      <c r="H7" s="125" t="s">
        <v>224</v>
      </c>
      <c r="I7" s="125" t="s">
        <v>224</v>
      </c>
      <c r="J7" s="125" t="s">
        <v>224</v>
      </c>
      <c r="K7" s="125">
        <v>4</v>
      </c>
      <c r="L7" s="125" t="s">
        <v>224</v>
      </c>
      <c r="M7" s="125" t="s">
        <v>224</v>
      </c>
      <c r="N7" s="125" t="s">
        <v>224</v>
      </c>
      <c r="O7" s="125" t="s">
        <v>224</v>
      </c>
      <c r="P7" s="125" t="s">
        <v>224</v>
      </c>
      <c r="Q7" s="125" t="s">
        <v>224</v>
      </c>
      <c r="R7" s="125" t="s">
        <v>224</v>
      </c>
      <c r="S7" s="126" t="s">
        <v>225</v>
      </c>
    </row>
    <row r="8" spans="1:19" ht="15" customHeight="1">
      <c r="A8" s="124" t="s">
        <v>103</v>
      </c>
      <c r="B8" s="125">
        <v>2</v>
      </c>
      <c r="C8" s="125">
        <v>1</v>
      </c>
      <c r="D8" s="125">
        <v>4</v>
      </c>
      <c r="E8" s="125" t="s">
        <v>224</v>
      </c>
      <c r="F8" s="125" t="s">
        <v>224</v>
      </c>
      <c r="G8" s="125" t="s">
        <v>224</v>
      </c>
      <c r="H8" s="125" t="s">
        <v>224</v>
      </c>
      <c r="I8" s="125" t="s">
        <v>224</v>
      </c>
      <c r="J8" s="125" t="s">
        <v>224</v>
      </c>
      <c r="K8" s="125">
        <v>4</v>
      </c>
      <c r="L8" s="125" t="s">
        <v>224</v>
      </c>
      <c r="M8" s="125" t="s">
        <v>224</v>
      </c>
      <c r="N8" s="125" t="s">
        <v>224</v>
      </c>
      <c r="O8" s="125" t="s">
        <v>224</v>
      </c>
      <c r="P8" s="125" t="s">
        <v>224</v>
      </c>
      <c r="Q8" s="125" t="s">
        <v>224</v>
      </c>
      <c r="R8" s="125" t="s">
        <v>224</v>
      </c>
      <c r="S8" s="126" t="s">
        <v>225</v>
      </c>
    </row>
    <row r="9" spans="1:19" ht="15" customHeight="1">
      <c r="A9" s="124" t="s">
        <v>105</v>
      </c>
      <c r="B9" s="125">
        <v>2</v>
      </c>
      <c r="C9" s="125">
        <v>2</v>
      </c>
      <c r="D9" s="125">
        <v>3</v>
      </c>
      <c r="E9" s="125" t="s">
        <v>224</v>
      </c>
      <c r="F9" s="125" t="s">
        <v>224</v>
      </c>
      <c r="G9" s="125" t="s">
        <v>224</v>
      </c>
      <c r="H9" s="125" t="s">
        <v>224</v>
      </c>
      <c r="I9" s="125" t="s">
        <v>224</v>
      </c>
      <c r="J9" s="125" t="s">
        <v>224</v>
      </c>
      <c r="K9" s="125">
        <v>1</v>
      </c>
      <c r="L9" s="125" t="s">
        <v>224</v>
      </c>
      <c r="M9" s="125" t="s">
        <v>224</v>
      </c>
      <c r="N9" s="125" t="s">
        <v>224</v>
      </c>
      <c r="O9" s="125" t="s">
        <v>224</v>
      </c>
      <c r="P9" s="125" t="s">
        <v>224</v>
      </c>
      <c r="Q9" s="125" t="s">
        <v>224</v>
      </c>
      <c r="R9" s="125" t="s">
        <v>224</v>
      </c>
      <c r="S9" s="126" t="s">
        <v>225</v>
      </c>
    </row>
    <row r="10" spans="1:19" ht="15" customHeight="1">
      <c r="A10" s="124" t="s">
        <v>107</v>
      </c>
      <c r="B10" s="125">
        <v>4</v>
      </c>
      <c r="C10" s="125">
        <v>3</v>
      </c>
      <c r="D10" s="125">
        <v>3</v>
      </c>
      <c r="E10" s="125" t="s">
        <v>224</v>
      </c>
      <c r="F10" s="125" t="s">
        <v>224</v>
      </c>
      <c r="G10" s="125" t="s">
        <v>224</v>
      </c>
      <c r="H10" s="125" t="s">
        <v>224</v>
      </c>
      <c r="I10" s="125" t="s">
        <v>224</v>
      </c>
      <c r="J10" s="125" t="s">
        <v>224</v>
      </c>
      <c r="K10" s="125">
        <v>3</v>
      </c>
      <c r="L10" s="125" t="s">
        <v>224</v>
      </c>
      <c r="M10" s="125" t="s">
        <v>224</v>
      </c>
      <c r="N10" s="125" t="s">
        <v>224</v>
      </c>
      <c r="O10" s="125" t="s">
        <v>224</v>
      </c>
      <c r="P10" s="125" t="s">
        <v>224</v>
      </c>
      <c r="Q10" s="125" t="s">
        <v>224</v>
      </c>
      <c r="R10" s="125" t="s">
        <v>224</v>
      </c>
      <c r="S10" s="126" t="s">
        <v>225</v>
      </c>
    </row>
    <row r="11" spans="1:19" ht="15" customHeight="1">
      <c r="A11" s="124" t="s">
        <v>109</v>
      </c>
      <c r="B11" s="125">
        <v>4</v>
      </c>
      <c r="C11" s="125">
        <v>3</v>
      </c>
      <c r="D11" s="125">
        <v>3</v>
      </c>
      <c r="E11" s="125" t="s">
        <v>224</v>
      </c>
      <c r="F11" s="125" t="s">
        <v>224</v>
      </c>
      <c r="G11" s="125" t="s">
        <v>224</v>
      </c>
      <c r="H11" s="125" t="s">
        <v>224</v>
      </c>
      <c r="I11" s="125" t="s">
        <v>224</v>
      </c>
      <c r="J11" s="125" t="s">
        <v>224</v>
      </c>
      <c r="K11" s="125">
        <v>3</v>
      </c>
      <c r="L11" s="125" t="s">
        <v>224</v>
      </c>
      <c r="M11" s="125" t="s">
        <v>224</v>
      </c>
      <c r="N11" s="125" t="s">
        <v>224</v>
      </c>
      <c r="O11" s="125" t="s">
        <v>224</v>
      </c>
      <c r="P11" s="125" t="s">
        <v>224</v>
      </c>
      <c r="Q11" s="125" t="s">
        <v>224</v>
      </c>
      <c r="R11" s="125" t="s">
        <v>224</v>
      </c>
      <c r="S11" s="126" t="s">
        <v>225</v>
      </c>
    </row>
    <row r="12" spans="1:19" ht="15" customHeight="1">
      <c r="A12" s="124" t="s">
        <v>112</v>
      </c>
      <c r="B12" s="125">
        <v>1</v>
      </c>
      <c r="C12" s="125">
        <v>1</v>
      </c>
      <c r="D12" s="125">
        <v>1</v>
      </c>
      <c r="E12" s="125" t="s">
        <v>224</v>
      </c>
      <c r="F12" s="125" t="s">
        <v>224</v>
      </c>
      <c r="G12" s="125" t="s">
        <v>224</v>
      </c>
      <c r="H12" s="125" t="s">
        <v>224</v>
      </c>
      <c r="I12" s="125" t="s">
        <v>224</v>
      </c>
      <c r="J12" s="125" t="s">
        <v>224</v>
      </c>
      <c r="K12" s="125">
        <v>3</v>
      </c>
      <c r="L12" s="125" t="s">
        <v>224</v>
      </c>
      <c r="M12" s="125" t="s">
        <v>224</v>
      </c>
      <c r="N12" s="125" t="s">
        <v>224</v>
      </c>
      <c r="O12" s="125" t="s">
        <v>224</v>
      </c>
      <c r="P12" s="125" t="s">
        <v>224</v>
      </c>
      <c r="Q12" s="125" t="s">
        <v>224</v>
      </c>
      <c r="R12" s="125" t="s">
        <v>224</v>
      </c>
      <c r="S12" s="126" t="s">
        <v>225</v>
      </c>
    </row>
    <row r="13" spans="1:19" ht="15" customHeight="1">
      <c r="A13" s="124" t="s">
        <v>114</v>
      </c>
      <c r="B13" s="125">
        <v>1</v>
      </c>
      <c r="C13" s="125">
        <v>3</v>
      </c>
      <c r="D13" s="125">
        <v>1</v>
      </c>
      <c r="E13" s="125" t="s">
        <v>224</v>
      </c>
      <c r="F13" s="125" t="s">
        <v>224</v>
      </c>
      <c r="G13" s="125" t="s">
        <v>224</v>
      </c>
      <c r="H13" s="125" t="s">
        <v>224</v>
      </c>
      <c r="I13" s="125" t="s">
        <v>224</v>
      </c>
      <c r="J13" s="125" t="s">
        <v>224</v>
      </c>
      <c r="K13" s="125">
        <v>1</v>
      </c>
      <c r="L13" s="125" t="s">
        <v>224</v>
      </c>
      <c r="M13" s="125" t="s">
        <v>224</v>
      </c>
      <c r="N13" s="125" t="s">
        <v>224</v>
      </c>
      <c r="O13" s="125" t="s">
        <v>224</v>
      </c>
      <c r="P13" s="125" t="s">
        <v>224</v>
      </c>
      <c r="Q13" s="125" t="s">
        <v>224</v>
      </c>
      <c r="R13" s="125" t="s">
        <v>224</v>
      </c>
      <c r="S13" s="126" t="s">
        <v>225</v>
      </c>
    </row>
    <row r="14" spans="1:19" ht="15" customHeight="1">
      <c r="A14" s="124" t="s">
        <v>116</v>
      </c>
      <c r="B14" s="125">
        <v>4</v>
      </c>
      <c r="C14" s="125">
        <v>3</v>
      </c>
      <c r="D14" s="125">
        <v>3</v>
      </c>
      <c r="E14" s="125" t="s">
        <v>224</v>
      </c>
      <c r="F14" s="125" t="s">
        <v>224</v>
      </c>
      <c r="G14" s="125" t="s">
        <v>224</v>
      </c>
      <c r="H14" s="125" t="s">
        <v>224</v>
      </c>
      <c r="I14" s="125" t="s">
        <v>224</v>
      </c>
      <c r="J14" s="125" t="s">
        <v>224</v>
      </c>
      <c r="K14" s="125">
        <v>4</v>
      </c>
      <c r="L14" s="125" t="s">
        <v>224</v>
      </c>
      <c r="M14" s="125" t="s">
        <v>224</v>
      </c>
      <c r="N14" s="125" t="s">
        <v>224</v>
      </c>
      <c r="O14" s="125" t="s">
        <v>224</v>
      </c>
      <c r="P14" s="125" t="s">
        <v>224</v>
      </c>
      <c r="Q14" s="125" t="s">
        <v>224</v>
      </c>
      <c r="R14" s="125" t="s">
        <v>224</v>
      </c>
      <c r="S14" s="126" t="s">
        <v>225</v>
      </c>
    </row>
    <row r="15" spans="1:19" ht="15" customHeight="1">
      <c r="A15" s="124" t="s">
        <v>118</v>
      </c>
      <c r="B15" s="127">
        <v>4</v>
      </c>
      <c r="C15" s="127">
        <v>4</v>
      </c>
      <c r="D15" s="127">
        <v>4</v>
      </c>
      <c r="E15" s="125" t="s">
        <v>224</v>
      </c>
      <c r="F15" s="125" t="s">
        <v>224</v>
      </c>
      <c r="G15" s="125" t="s">
        <v>224</v>
      </c>
      <c r="H15" s="125" t="s">
        <v>224</v>
      </c>
      <c r="I15" s="125" t="s">
        <v>224</v>
      </c>
      <c r="J15" s="125" t="s">
        <v>224</v>
      </c>
      <c r="K15" s="127">
        <v>3</v>
      </c>
      <c r="L15" s="125" t="s">
        <v>224</v>
      </c>
      <c r="M15" s="125" t="s">
        <v>224</v>
      </c>
      <c r="N15" s="125" t="s">
        <v>224</v>
      </c>
      <c r="O15" s="125" t="s">
        <v>224</v>
      </c>
      <c r="P15" s="125" t="s">
        <v>224</v>
      </c>
      <c r="Q15" s="125" t="s">
        <v>224</v>
      </c>
      <c r="R15" s="125" t="s">
        <v>224</v>
      </c>
      <c r="S15" s="126" t="s">
        <v>225</v>
      </c>
    </row>
    <row r="17" spans="1:11">
      <c r="A17" s="44" t="s">
        <v>226</v>
      </c>
      <c r="C17" s="44" t="s">
        <v>226</v>
      </c>
      <c r="E17" s="44" t="s">
        <v>227</v>
      </c>
      <c r="G17" s="125" t="s">
        <v>617</v>
      </c>
      <c r="H17" s="161" t="s">
        <v>618</v>
      </c>
      <c r="I17" s="162" t="s">
        <v>619</v>
      </c>
      <c r="K17" s="44" t="s">
        <v>629</v>
      </c>
    </row>
    <row r="18" spans="1:11">
      <c r="A18" s="44" t="s">
        <v>209</v>
      </c>
      <c r="C18" s="44" t="s">
        <v>209</v>
      </c>
      <c r="E18" s="44" t="s">
        <v>39</v>
      </c>
      <c r="G18" s="125" t="s">
        <v>620</v>
      </c>
      <c r="H18" s="163" t="s">
        <v>621</v>
      </c>
      <c r="I18" s="162" t="s">
        <v>622</v>
      </c>
      <c r="K18" s="44" t="s">
        <v>630</v>
      </c>
    </row>
    <row r="19" spans="1:11">
      <c r="A19" s="44" t="s">
        <v>208</v>
      </c>
      <c r="C19" s="44" t="s">
        <v>208</v>
      </c>
      <c r="E19" s="44" t="s">
        <v>41</v>
      </c>
      <c r="G19" s="125" t="s">
        <v>623</v>
      </c>
      <c r="H19" s="164" t="s">
        <v>624</v>
      </c>
      <c r="I19" s="162" t="s">
        <v>625</v>
      </c>
      <c r="K19" s="44" t="s">
        <v>631</v>
      </c>
    </row>
    <row r="20" spans="1:11">
      <c r="A20" s="44" t="s">
        <v>88</v>
      </c>
      <c r="C20" s="44" t="s">
        <v>88</v>
      </c>
      <c r="E20" s="44" t="s">
        <v>43</v>
      </c>
      <c r="G20" s="125" t="s">
        <v>626</v>
      </c>
      <c r="H20" s="165" t="s">
        <v>627</v>
      </c>
      <c r="I20" s="166" t="s">
        <v>628</v>
      </c>
      <c r="K20" s="44" t="s">
        <v>632</v>
      </c>
    </row>
    <row r="21" spans="1:11">
      <c r="A21" s="44" t="s">
        <v>216</v>
      </c>
      <c r="C21" s="44" t="s">
        <v>216</v>
      </c>
      <c r="E21" s="44" t="s">
        <v>45</v>
      </c>
      <c r="K21" s="44" t="s">
        <v>633</v>
      </c>
    </row>
    <row r="22" spans="1:11">
      <c r="A22" s="44" t="s">
        <v>219</v>
      </c>
      <c r="C22" s="44" t="s">
        <v>89</v>
      </c>
      <c r="E22" s="44" t="s">
        <v>47</v>
      </c>
      <c r="K22" s="44" t="s">
        <v>634</v>
      </c>
    </row>
    <row r="23" spans="1:11">
      <c r="A23" s="44" t="s">
        <v>213</v>
      </c>
      <c r="C23" s="44" t="s">
        <v>219</v>
      </c>
      <c r="E23" s="44" t="s">
        <v>49</v>
      </c>
      <c r="K23" s="44" t="s">
        <v>635</v>
      </c>
    </row>
    <row r="24" spans="1:11">
      <c r="A24" s="44" t="s">
        <v>217</v>
      </c>
      <c r="C24" s="44" t="s">
        <v>213</v>
      </c>
      <c r="E24" s="44" t="s">
        <v>51</v>
      </c>
      <c r="K24" s="44" t="s">
        <v>636</v>
      </c>
    </row>
    <row r="25" spans="1:11">
      <c r="A25" s="44" t="s">
        <v>215</v>
      </c>
      <c r="C25" s="44" t="s">
        <v>217</v>
      </c>
      <c r="E25" s="44" t="s">
        <v>53</v>
      </c>
      <c r="K25" s="44" t="s">
        <v>637</v>
      </c>
    </row>
    <row r="26" spans="1:11">
      <c r="A26" s="44" t="s">
        <v>218</v>
      </c>
      <c r="C26" s="44" t="s">
        <v>215</v>
      </c>
      <c r="E26" s="44" t="s">
        <v>55</v>
      </c>
      <c r="K26" s="44" t="s">
        <v>638</v>
      </c>
    </row>
    <row r="27" spans="1:11">
      <c r="A27" s="44" t="s">
        <v>220</v>
      </c>
      <c r="C27" s="44" t="s">
        <v>218</v>
      </c>
      <c r="E27" s="44" t="s">
        <v>228</v>
      </c>
      <c r="K27" s="44" t="s">
        <v>639</v>
      </c>
    </row>
    <row r="28" spans="1:11">
      <c r="A28" s="44" t="s">
        <v>210</v>
      </c>
      <c r="C28" s="44" t="s">
        <v>220</v>
      </c>
      <c r="E28" s="44" t="s">
        <v>59</v>
      </c>
      <c r="K28" s="44" t="s">
        <v>640</v>
      </c>
    </row>
    <row r="29" spans="1:11">
      <c r="A29" s="44" t="s">
        <v>212</v>
      </c>
      <c r="C29" s="44" t="s">
        <v>210</v>
      </c>
      <c r="E29" s="44" t="s">
        <v>61</v>
      </c>
      <c r="K29" s="44" t="s">
        <v>641</v>
      </c>
    </row>
    <row r="30" spans="1:11">
      <c r="A30" s="44" t="s">
        <v>221</v>
      </c>
      <c r="C30" s="44" t="s">
        <v>212</v>
      </c>
      <c r="E30" s="44" t="s">
        <v>63</v>
      </c>
      <c r="K30" s="44" t="s">
        <v>642</v>
      </c>
    </row>
    <row r="31" spans="1:11">
      <c r="C31" s="44" t="s">
        <v>221</v>
      </c>
      <c r="K31" s="44" t="s">
        <v>643</v>
      </c>
    </row>
    <row r="34" spans="1:8">
      <c r="A34" s="44" t="s">
        <v>229</v>
      </c>
      <c r="E34" s="179" t="s">
        <v>16</v>
      </c>
      <c r="F34" s="179"/>
      <c r="G34" s="179"/>
      <c r="H34" s="179"/>
    </row>
    <row r="35" spans="1:8" ht="30">
      <c r="A35" s="44" t="s">
        <v>230</v>
      </c>
      <c r="E35" s="144" t="s">
        <v>17</v>
      </c>
      <c r="F35" s="144" t="s">
        <v>18</v>
      </c>
      <c r="G35" s="144" t="s">
        <v>19</v>
      </c>
      <c r="H35" s="144" t="s">
        <v>20</v>
      </c>
    </row>
    <row r="36" spans="1:8">
      <c r="A36" s="44" t="s">
        <v>231</v>
      </c>
      <c r="C36" s="176" t="s">
        <v>21</v>
      </c>
      <c r="D36" s="142" t="s">
        <v>22</v>
      </c>
      <c r="E36" s="145">
        <v>1</v>
      </c>
      <c r="F36" s="145">
        <v>1</v>
      </c>
      <c r="G36" s="146">
        <v>2</v>
      </c>
      <c r="H36" s="147">
        <v>3</v>
      </c>
    </row>
    <row r="37" spans="1:8">
      <c r="A37" s="44" t="s">
        <v>232</v>
      </c>
      <c r="C37" s="177"/>
      <c r="D37" s="143" t="s">
        <v>23</v>
      </c>
      <c r="E37" s="145">
        <v>1</v>
      </c>
      <c r="F37" s="145">
        <v>1</v>
      </c>
      <c r="G37" s="146">
        <v>2</v>
      </c>
      <c r="H37" s="147">
        <v>3</v>
      </c>
    </row>
    <row r="38" spans="1:8">
      <c r="A38" s="44" t="s">
        <v>233</v>
      </c>
      <c r="C38" s="177"/>
      <c r="D38" s="143" t="s">
        <v>24</v>
      </c>
      <c r="E38" s="145">
        <v>1</v>
      </c>
      <c r="F38" s="146">
        <v>2</v>
      </c>
      <c r="G38" s="147">
        <v>3</v>
      </c>
      <c r="H38" s="148">
        <v>4</v>
      </c>
    </row>
    <row r="39" spans="1:8">
      <c r="A39" s="44" t="s">
        <v>234</v>
      </c>
      <c r="C39" s="178"/>
      <c r="D39" s="143" t="s">
        <v>25</v>
      </c>
      <c r="E39" s="146">
        <v>2</v>
      </c>
      <c r="F39" s="146">
        <v>2</v>
      </c>
      <c r="G39" s="147">
        <v>3</v>
      </c>
      <c r="H39" s="148">
        <v>4</v>
      </c>
    </row>
    <row r="40" spans="1:8">
      <c r="A40" s="44" t="s">
        <v>235</v>
      </c>
    </row>
    <row r="41" spans="1:8">
      <c r="A41" s="44" t="s">
        <v>236</v>
      </c>
    </row>
    <row r="42" spans="1:8">
      <c r="A42" s="44" t="s">
        <v>237</v>
      </c>
    </row>
    <row r="43" spans="1:8">
      <c r="A43" s="44" t="s">
        <v>238</v>
      </c>
    </row>
    <row r="44" spans="1:8">
      <c r="A44" s="44" t="s">
        <v>239</v>
      </c>
    </row>
    <row r="45" spans="1:8">
      <c r="A45" s="44" t="s">
        <v>240</v>
      </c>
    </row>
    <row r="46" spans="1:8">
      <c r="A46" s="44" t="s">
        <v>241</v>
      </c>
    </row>
    <row r="47" spans="1:8">
      <c r="A47" s="44" t="s">
        <v>242</v>
      </c>
    </row>
    <row r="48" spans="1:8">
      <c r="A48" s="44" t="s">
        <v>243</v>
      </c>
    </row>
    <row r="49" spans="1:1">
      <c r="A49" s="44" t="s">
        <v>244</v>
      </c>
    </row>
    <row r="50" spans="1:1">
      <c r="A50" s="44" t="s">
        <v>245</v>
      </c>
    </row>
    <row r="51" spans="1:1">
      <c r="A51" s="44" t="s">
        <v>246</v>
      </c>
    </row>
    <row r="52" spans="1:1">
      <c r="A52" s="44" t="s">
        <v>247</v>
      </c>
    </row>
    <row r="53" spans="1:1">
      <c r="A53" s="44" t="s">
        <v>248</v>
      </c>
    </row>
    <row r="54" spans="1:1">
      <c r="A54" s="44" t="s">
        <v>249</v>
      </c>
    </row>
    <row r="55" spans="1:1">
      <c r="A55" s="44" t="s">
        <v>250</v>
      </c>
    </row>
    <row r="56" spans="1:1">
      <c r="A56" s="44" t="s">
        <v>251</v>
      </c>
    </row>
    <row r="57" spans="1:1">
      <c r="A57" s="44" t="s">
        <v>90</v>
      </c>
    </row>
    <row r="58" spans="1:1">
      <c r="A58" s="44" t="s">
        <v>252</v>
      </c>
    </row>
    <row r="59" spans="1:1">
      <c r="A59" s="44" t="s">
        <v>253</v>
      </c>
    </row>
    <row r="60" spans="1:1">
      <c r="A60" s="44" t="s">
        <v>254</v>
      </c>
    </row>
    <row r="61" spans="1:1">
      <c r="A61" s="44" t="s">
        <v>255</v>
      </c>
    </row>
    <row r="62" spans="1:1">
      <c r="A62" s="44" t="s">
        <v>256</v>
      </c>
    </row>
    <row r="63" spans="1:1">
      <c r="A63" s="44" t="s">
        <v>257</v>
      </c>
    </row>
    <row r="64" spans="1:1">
      <c r="A64" s="44" t="s">
        <v>258</v>
      </c>
    </row>
    <row r="65" spans="1:1">
      <c r="A65" s="44" t="s">
        <v>259</v>
      </c>
    </row>
    <row r="66" spans="1:1">
      <c r="A66" s="44" t="s">
        <v>260</v>
      </c>
    </row>
    <row r="67" spans="1:1">
      <c r="A67" s="44" t="s">
        <v>261</v>
      </c>
    </row>
    <row r="68" spans="1:1">
      <c r="A68" s="44" t="s">
        <v>262</v>
      </c>
    </row>
    <row r="69" spans="1:1">
      <c r="A69" s="44" t="s">
        <v>263</v>
      </c>
    </row>
    <row r="70" spans="1:1">
      <c r="A70" s="44" t="s">
        <v>264</v>
      </c>
    </row>
    <row r="71" spans="1:1">
      <c r="A71" s="44" t="s">
        <v>265</v>
      </c>
    </row>
    <row r="72" spans="1:1">
      <c r="A72" s="44" t="s">
        <v>266</v>
      </c>
    </row>
    <row r="73" spans="1:1">
      <c r="A73" s="44" t="s">
        <v>267</v>
      </c>
    </row>
    <row r="74" spans="1:1">
      <c r="A74" s="44" t="s">
        <v>268</v>
      </c>
    </row>
    <row r="75" spans="1:1">
      <c r="A75" s="44" t="s">
        <v>269</v>
      </c>
    </row>
    <row r="76" spans="1:1">
      <c r="A76" s="44" t="s">
        <v>270</v>
      </c>
    </row>
    <row r="77" spans="1:1">
      <c r="A77" s="44" t="s">
        <v>271</v>
      </c>
    </row>
    <row r="78" spans="1:1">
      <c r="A78" s="44" t="s">
        <v>272</v>
      </c>
    </row>
    <row r="79" spans="1:1">
      <c r="A79" s="44" t="s">
        <v>273</v>
      </c>
    </row>
    <row r="80" spans="1:1">
      <c r="A80" s="44" t="s">
        <v>274</v>
      </c>
    </row>
    <row r="81" spans="1:1">
      <c r="A81" s="44" t="s">
        <v>275</v>
      </c>
    </row>
    <row r="82" spans="1:1">
      <c r="A82" s="44" t="s">
        <v>276</v>
      </c>
    </row>
    <row r="83" spans="1:1">
      <c r="A83" s="44" t="s">
        <v>277</v>
      </c>
    </row>
    <row r="84" spans="1:1">
      <c r="A84" s="44" t="s">
        <v>278</v>
      </c>
    </row>
    <row r="85" spans="1:1">
      <c r="A85" s="44" t="s">
        <v>279</v>
      </c>
    </row>
    <row r="86" spans="1:1">
      <c r="A86" s="44" t="s">
        <v>280</v>
      </c>
    </row>
    <row r="87" spans="1:1">
      <c r="A87" s="44" t="s">
        <v>281</v>
      </c>
    </row>
    <row r="88" spans="1:1">
      <c r="A88" s="44" t="s">
        <v>282</v>
      </c>
    </row>
    <row r="89" spans="1:1">
      <c r="A89" s="44" t="s">
        <v>283</v>
      </c>
    </row>
    <row r="90" spans="1:1">
      <c r="A90" s="44" t="s">
        <v>284</v>
      </c>
    </row>
    <row r="91" spans="1:1">
      <c r="A91" s="44" t="s">
        <v>285</v>
      </c>
    </row>
    <row r="92" spans="1:1">
      <c r="A92" s="44" t="s">
        <v>286</v>
      </c>
    </row>
    <row r="93" spans="1:1">
      <c r="A93" s="44" t="s">
        <v>287</v>
      </c>
    </row>
    <row r="94" spans="1:1">
      <c r="A94" s="44" t="s">
        <v>288</v>
      </c>
    </row>
    <row r="95" spans="1:1">
      <c r="A95" s="44" t="s">
        <v>289</v>
      </c>
    </row>
    <row r="96" spans="1:1">
      <c r="A96" s="44" t="s">
        <v>290</v>
      </c>
    </row>
    <row r="97" spans="1:1">
      <c r="A97" s="44" t="s">
        <v>291</v>
      </c>
    </row>
    <row r="98" spans="1:1">
      <c r="A98" s="44" t="s">
        <v>292</v>
      </c>
    </row>
    <row r="99" spans="1:1">
      <c r="A99" s="44" t="s">
        <v>293</v>
      </c>
    </row>
    <row r="100" spans="1:1">
      <c r="A100" s="44" t="s">
        <v>294</v>
      </c>
    </row>
    <row r="101" spans="1:1">
      <c r="A101" s="44" t="s">
        <v>295</v>
      </c>
    </row>
  </sheetData>
  <sheetProtection algorithmName="SHA-512" hashValue="ZWHgKgMuJIsDEmpucSAPKePDq0oLzvB0Iv253HBz7yPZvQHnPOuzBYIufG4NHsqh7SXnMf2JNf1yb157rlUA5A==" saltValue="/gM5pGR9x1tbunzWsdBM6w==" spinCount="100000" sheet="1" formatCells="0" formatColumns="0" formatRows="0" insertColumns="0" insertRows="0" insertHyperlinks="0" deleteColumns="0" deleteRows="0" sort="0" autoFilter="0" pivotTables="0"/>
  <sortState xmlns:xlrd2="http://schemas.microsoft.com/office/spreadsheetml/2017/richdata2" ref="A22:A30">
    <sortCondition ref="A22:A30"/>
  </sortState>
  <mergeCells count="2">
    <mergeCell ref="E34:H34"/>
    <mergeCell ref="C36:C39"/>
  </mergeCells>
  <conditionalFormatting sqref="B3:P15">
    <cfRule type="cellIs" dxfId="16" priority="9" operator="equal">
      <formula>4</formula>
    </cfRule>
    <cfRule type="cellIs" dxfId="15" priority="10" operator="equal">
      <formula>3</formula>
    </cfRule>
    <cfRule type="cellIs" dxfId="14" priority="11" operator="equal">
      <formula>2</formula>
    </cfRule>
    <cfRule type="cellIs" dxfId="13" priority="12" operator="equal">
      <formula>1</formula>
    </cfRule>
  </conditionalFormatting>
  <conditionalFormatting sqref="G17:G20">
    <cfRule type="cellIs" dxfId="12" priority="1" operator="equal">
      <formula>4</formula>
    </cfRule>
    <cfRule type="cellIs" dxfId="11" priority="2" operator="equal">
      <formula>3</formula>
    </cfRule>
    <cfRule type="cellIs" dxfId="10" priority="3" operator="equal">
      <formula>2</formula>
    </cfRule>
    <cfRule type="cellIs" dxfId="9" priority="4" operator="equal">
      <formula>1</formula>
    </cfRule>
  </conditionalFormatting>
  <conditionalFormatting sqref="Q3:R15">
    <cfRule type="cellIs" dxfId="8" priority="5" operator="equal">
      <formula>4</formula>
    </cfRule>
    <cfRule type="cellIs" dxfId="7" priority="6" operator="equal">
      <formula>3</formula>
    </cfRule>
    <cfRule type="cellIs" dxfId="6" priority="7" operator="equal">
      <formula>2</formula>
    </cfRule>
    <cfRule type="cellIs" dxfId="5" priority="8" operator="equal">
      <formula>1</formula>
    </cfRule>
  </conditionalFormatting>
  <pageMargins left="0.7" right="0.7" top="0.75" bottom="0.75" header="0.51180555555555496" footer="0.51180555555555496"/>
  <pageSetup paperSize="9" firstPageNumber="0" orientation="portrait" horizontalDpi="300" verticalDpi="300"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3E9EA-F68E-42E5-817E-EF5725063042}">
  <dimension ref="A1:CL130"/>
  <sheetViews>
    <sheetView zoomScale="90" zoomScaleNormal="90" workbookViewId="0"/>
  </sheetViews>
  <sheetFormatPr defaultColWidth="9.125" defaultRowHeight="12"/>
  <cols>
    <col min="1" max="1" width="11.375" style="13" customWidth="1"/>
    <col min="2" max="11" width="9.125" style="13"/>
    <col min="12" max="12" width="9.125" style="14"/>
    <col min="13" max="16384" width="9.125" style="13"/>
  </cols>
  <sheetData>
    <row r="1" spans="1:90" s="128" customFormat="1" ht="24" customHeight="1">
      <c r="A1" s="41"/>
      <c r="B1" s="41"/>
      <c r="C1" s="15" t="s">
        <v>296</v>
      </c>
      <c r="D1" s="16"/>
      <c r="E1" s="16"/>
      <c r="F1" s="16" t="s">
        <v>297</v>
      </c>
      <c r="G1" s="16"/>
      <c r="H1" s="16"/>
      <c r="I1" s="16" t="s">
        <v>298</v>
      </c>
      <c r="J1" s="16"/>
      <c r="K1" s="16"/>
      <c r="L1" s="1" t="s">
        <v>299</v>
      </c>
      <c r="M1" s="201" t="s">
        <v>300</v>
      </c>
      <c r="N1" s="200"/>
      <c r="O1" s="200"/>
      <c r="P1" s="200" t="s">
        <v>301</v>
      </c>
      <c r="Q1" s="200"/>
      <c r="R1" s="200"/>
      <c r="S1" s="27" t="s">
        <v>302</v>
      </c>
      <c r="T1" s="201" t="s">
        <v>303</v>
      </c>
      <c r="U1" s="200"/>
      <c r="V1" s="200"/>
      <c r="W1" s="200" t="s">
        <v>304</v>
      </c>
      <c r="X1" s="200"/>
      <c r="Y1" s="200"/>
      <c r="Z1" s="27" t="s">
        <v>305</v>
      </c>
      <c r="AA1" s="32" t="s">
        <v>306</v>
      </c>
      <c r="AB1" s="26"/>
      <c r="AC1" s="33"/>
      <c r="AD1" s="202" t="s">
        <v>307</v>
      </c>
      <c r="AE1" s="202"/>
      <c r="AF1" s="202"/>
      <c r="AG1" s="202" t="s">
        <v>308</v>
      </c>
      <c r="AH1" s="202"/>
      <c r="AI1" s="202"/>
      <c r="AJ1" s="202" t="s">
        <v>309</v>
      </c>
      <c r="AK1" s="202"/>
      <c r="AL1" s="202"/>
      <c r="AM1" s="34" t="s">
        <v>310</v>
      </c>
      <c r="AN1" s="201" t="s">
        <v>311</v>
      </c>
      <c r="AO1" s="200"/>
      <c r="AP1" s="200"/>
      <c r="AQ1" s="200" t="s">
        <v>312</v>
      </c>
      <c r="AR1" s="200"/>
      <c r="AS1" s="200"/>
      <c r="AT1" s="27" t="s">
        <v>47</v>
      </c>
      <c r="AU1" s="201" t="s">
        <v>313</v>
      </c>
      <c r="AV1" s="200"/>
      <c r="AW1" s="200"/>
      <c r="AX1" s="200" t="s">
        <v>314</v>
      </c>
      <c r="AY1" s="200"/>
      <c r="AZ1" s="200"/>
      <c r="BA1" s="200" t="s">
        <v>315</v>
      </c>
      <c r="BB1" s="200"/>
      <c r="BC1" s="200"/>
      <c r="BD1" s="27" t="s">
        <v>316</v>
      </c>
      <c r="BE1" s="201" t="s">
        <v>317</v>
      </c>
      <c r="BF1" s="200"/>
      <c r="BG1" s="200"/>
      <c r="BH1" s="200" t="s">
        <v>318</v>
      </c>
      <c r="BI1" s="200"/>
      <c r="BJ1" s="200"/>
      <c r="BK1" s="27" t="s">
        <v>55</v>
      </c>
      <c r="BL1" s="201" t="s">
        <v>319</v>
      </c>
      <c r="BM1" s="200"/>
      <c r="BN1" s="200"/>
      <c r="BO1" s="26" t="s">
        <v>320</v>
      </c>
      <c r="BP1" s="26"/>
      <c r="BQ1" s="26"/>
      <c r="BR1" s="27" t="s">
        <v>321</v>
      </c>
      <c r="BS1" s="201" t="s">
        <v>322</v>
      </c>
      <c r="BT1" s="200"/>
      <c r="BU1" s="200"/>
      <c r="BV1" s="200" t="s">
        <v>323</v>
      </c>
      <c r="BW1" s="200"/>
      <c r="BX1" s="200"/>
      <c r="BY1" s="200" t="s">
        <v>324</v>
      </c>
      <c r="BZ1" s="200"/>
      <c r="CA1" s="200"/>
      <c r="CB1" s="27" t="s">
        <v>325</v>
      </c>
      <c r="CC1" s="201" t="s">
        <v>326</v>
      </c>
      <c r="CD1" s="200"/>
      <c r="CE1" s="200"/>
      <c r="CF1" s="200" t="s">
        <v>327</v>
      </c>
      <c r="CG1" s="200"/>
      <c r="CH1" s="200"/>
      <c r="CI1" s="200" t="s">
        <v>328</v>
      </c>
      <c r="CJ1" s="200"/>
      <c r="CK1" s="200"/>
      <c r="CL1" s="27" t="s">
        <v>329</v>
      </c>
    </row>
    <row r="2" spans="1:90" ht="24">
      <c r="A2" s="2" t="s">
        <v>330</v>
      </c>
      <c r="B2" s="2" t="s">
        <v>331</v>
      </c>
      <c r="C2" s="17" t="s">
        <v>332</v>
      </c>
      <c r="D2" s="129" t="s">
        <v>333</v>
      </c>
      <c r="E2" s="2" t="s">
        <v>334</v>
      </c>
      <c r="F2" s="3" t="s">
        <v>332</v>
      </c>
      <c r="G2" s="3" t="s">
        <v>333</v>
      </c>
      <c r="H2" s="2" t="s">
        <v>334</v>
      </c>
      <c r="I2" s="3" t="s">
        <v>332</v>
      </c>
      <c r="J2" s="3" t="s">
        <v>333</v>
      </c>
      <c r="K2" s="2" t="s">
        <v>334</v>
      </c>
      <c r="L2" s="18" t="s">
        <v>335</v>
      </c>
      <c r="M2" s="28" t="s">
        <v>332</v>
      </c>
      <c r="N2" s="129" t="s">
        <v>333</v>
      </c>
      <c r="O2" s="2" t="s">
        <v>334</v>
      </c>
      <c r="P2" s="3" t="s">
        <v>332</v>
      </c>
      <c r="Q2" s="129" t="s">
        <v>333</v>
      </c>
      <c r="R2" s="2" t="s">
        <v>334</v>
      </c>
      <c r="S2" s="29" t="s">
        <v>335</v>
      </c>
      <c r="T2" s="28" t="s">
        <v>332</v>
      </c>
      <c r="U2" s="129" t="s">
        <v>333</v>
      </c>
      <c r="V2" s="2" t="s">
        <v>334</v>
      </c>
      <c r="W2" s="3" t="s">
        <v>332</v>
      </c>
      <c r="X2" s="129" t="s">
        <v>333</v>
      </c>
      <c r="Y2" s="2" t="s">
        <v>334</v>
      </c>
      <c r="Z2" s="29" t="s">
        <v>335</v>
      </c>
      <c r="AA2" s="35" t="s">
        <v>332</v>
      </c>
      <c r="AB2" s="129" t="s">
        <v>333</v>
      </c>
      <c r="AC2" s="2" t="s">
        <v>334</v>
      </c>
      <c r="AD2" s="4" t="s">
        <v>332</v>
      </c>
      <c r="AE2" s="129" t="s">
        <v>333</v>
      </c>
      <c r="AF2" s="2" t="s">
        <v>334</v>
      </c>
      <c r="AG2" s="4" t="s">
        <v>332</v>
      </c>
      <c r="AH2" s="129" t="s">
        <v>333</v>
      </c>
      <c r="AI2" s="2" t="s">
        <v>334</v>
      </c>
      <c r="AJ2" s="4" t="s">
        <v>332</v>
      </c>
      <c r="AK2" s="129" t="s">
        <v>333</v>
      </c>
      <c r="AL2" s="2" t="s">
        <v>334</v>
      </c>
      <c r="AM2" s="29" t="s">
        <v>335</v>
      </c>
      <c r="AN2" s="28" t="s">
        <v>332</v>
      </c>
      <c r="AO2" s="129" t="s">
        <v>333</v>
      </c>
      <c r="AP2" s="2" t="s">
        <v>334</v>
      </c>
      <c r="AQ2" s="2" t="s">
        <v>332</v>
      </c>
      <c r="AR2" s="129" t="s">
        <v>333</v>
      </c>
      <c r="AS2" s="2" t="s">
        <v>334</v>
      </c>
      <c r="AT2" s="29" t="s">
        <v>335</v>
      </c>
      <c r="AU2" s="28" t="s">
        <v>332</v>
      </c>
      <c r="AV2" s="129" t="s">
        <v>333</v>
      </c>
      <c r="AW2" s="2" t="s">
        <v>334</v>
      </c>
      <c r="AX2" s="2" t="s">
        <v>332</v>
      </c>
      <c r="AY2" s="129" t="s">
        <v>333</v>
      </c>
      <c r="AZ2" s="2" t="s">
        <v>334</v>
      </c>
      <c r="BA2" s="2" t="s">
        <v>332</v>
      </c>
      <c r="BB2" s="129" t="s">
        <v>333</v>
      </c>
      <c r="BC2" s="2" t="s">
        <v>334</v>
      </c>
      <c r="BD2" s="29" t="s">
        <v>335</v>
      </c>
      <c r="BE2" s="28" t="s">
        <v>332</v>
      </c>
      <c r="BF2" s="129" t="s">
        <v>333</v>
      </c>
      <c r="BG2" s="2" t="s">
        <v>334</v>
      </c>
      <c r="BH2" s="2" t="s">
        <v>332</v>
      </c>
      <c r="BI2" s="129" t="s">
        <v>333</v>
      </c>
      <c r="BJ2" s="2" t="s">
        <v>334</v>
      </c>
      <c r="BK2" s="29" t="s">
        <v>335</v>
      </c>
      <c r="BL2" s="28" t="s">
        <v>332</v>
      </c>
      <c r="BM2" s="129" t="s">
        <v>333</v>
      </c>
      <c r="BN2" s="2" t="s">
        <v>334</v>
      </c>
      <c r="BO2" s="2" t="s">
        <v>332</v>
      </c>
      <c r="BP2" s="129" t="s">
        <v>333</v>
      </c>
      <c r="BQ2" s="2" t="s">
        <v>334</v>
      </c>
      <c r="BR2" s="29" t="s">
        <v>335</v>
      </c>
      <c r="BS2" s="28" t="s">
        <v>332</v>
      </c>
      <c r="BT2" s="129" t="s">
        <v>333</v>
      </c>
      <c r="BU2" s="2" t="s">
        <v>334</v>
      </c>
      <c r="BV2" s="2" t="s">
        <v>332</v>
      </c>
      <c r="BW2" s="129" t="s">
        <v>333</v>
      </c>
      <c r="BX2" s="2" t="s">
        <v>334</v>
      </c>
      <c r="BY2" s="2" t="s">
        <v>332</v>
      </c>
      <c r="BZ2" s="129" t="s">
        <v>333</v>
      </c>
      <c r="CA2" s="2" t="s">
        <v>334</v>
      </c>
      <c r="CB2" s="29" t="s">
        <v>335</v>
      </c>
      <c r="CC2" s="28" t="s">
        <v>332</v>
      </c>
      <c r="CD2" s="129" t="s">
        <v>333</v>
      </c>
      <c r="CE2" s="2" t="s">
        <v>334</v>
      </c>
      <c r="CF2" s="2" t="s">
        <v>332</v>
      </c>
      <c r="CG2" s="129" t="s">
        <v>333</v>
      </c>
      <c r="CH2" s="2" t="s">
        <v>334</v>
      </c>
      <c r="CI2" s="2" t="s">
        <v>332</v>
      </c>
      <c r="CJ2" s="129" t="s">
        <v>333</v>
      </c>
      <c r="CK2" s="2" t="s">
        <v>334</v>
      </c>
      <c r="CL2" s="29" t="s">
        <v>335</v>
      </c>
    </row>
    <row r="3" spans="1:90">
      <c r="A3" s="5" t="s">
        <v>336</v>
      </c>
      <c r="B3" s="5" t="s">
        <v>337</v>
      </c>
      <c r="C3" s="19">
        <v>0.47799999999999998</v>
      </c>
      <c r="D3" s="6" t="s">
        <v>338</v>
      </c>
      <c r="E3" s="5">
        <v>1</v>
      </c>
      <c r="F3" s="7">
        <v>2.0000000000000001E-4</v>
      </c>
      <c r="G3" s="130" t="s">
        <v>339</v>
      </c>
      <c r="H3" s="5">
        <v>4</v>
      </c>
      <c r="I3" s="6" t="s">
        <v>340</v>
      </c>
      <c r="J3" s="6" t="s">
        <v>339</v>
      </c>
      <c r="K3" s="5">
        <v>4</v>
      </c>
      <c r="L3" s="20" cm="1">
        <f t="array" ref="L3">IFERROR(AVERAGE(E3,H3,K3),N/A)</f>
        <v>3</v>
      </c>
      <c r="M3" s="19">
        <v>5</v>
      </c>
      <c r="N3" s="6" t="s">
        <v>338</v>
      </c>
      <c r="O3" s="5">
        <v>1</v>
      </c>
      <c r="P3" s="7" t="s">
        <v>341</v>
      </c>
      <c r="Q3" s="6" t="s">
        <v>341</v>
      </c>
      <c r="R3" s="7" t="s">
        <v>341</v>
      </c>
      <c r="S3" s="30">
        <f>IFERROR(AVERAGE(O3,R3),"N/A")</f>
        <v>1</v>
      </c>
      <c r="T3" s="19">
        <v>126</v>
      </c>
      <c r="U3" s="6" t="s">
        <v>342</v>
      </c>
      <c r="V3" s="5">
        <v>2</v>
      </c>
      <c r="W3" s="7">
        <v>1E-3</v>
      </c>
      <c r="X3" s="6" t="s">
        <v>339</v>
      </c>
      <c r="Y3" s="5">
        <v>4</v>
      </c>
      <c r="Z3" s="30">
        <f>IFERROR(AVERAGE(V3,Y3),"N/A")</f>
        <v>3</v>
      </c>
      <c r="AA3" s="36">
        <v>3.5999999999999997E-2</v>
      </c>
      <c r="AB3" s="6" t="s">
        <v>339</v>
      </c>
      <c r="AC3" s="5">
        <v>4</v>
      </c>
      <c r="AD3" s="8">
        <v>0.03</v>
      </c>
      <c r="AE3" s="6" t="s">
        <v>339</v>
      </c>
      <c r="AF3" s="5">
        <v>4</v>
      </c>
      <c r="AG3" s="8">
        <v>0.92</v>
      </c>
      <c r="AH3" s="6" t="s">
        <v>339</v>
      </c>
      <c r="AI3" s="5">
        <v>4</v>
      </c>
      <c r="AJ3" s="8">
        <v>0.6</v>
      </c>
      <c r="AK3" s="6" t="s">
        <v>342</v>
      </c>
      <c r="AL3" s="5">
        <v>2</v>
      </c>
      <c r="AM3" s="30">
        <f>IFERROR(AVERAGE(AC3,AF3,AI3,AL3),"N/A")</f>
        <v>3.5</v>
      </c>
      <c r="AN3" s="19" t="s">
        <v>341</v>
      </c>
      <c r="AO3" s="6" t="s">
        <v>341</v>
      </c>
      <c r="AP3" s="6" t="s">
        <v>341</v>
      </c>
      <c r="AQ3" s="6">
        <v>115</v>
      </c>
      <c r="AR3" s="6" t="s">
        <v>343</v>
      </c>
      <c r="AS3" s="5">
        <v>3</v>
      </c>
      <c r="AT3" s="30">
        <f>IFERROR(AVERAGE(AP3,AS3),"N/A")</f>
        <v>3</v>
      </c>
      <c r="AU3" s="19">
        <v>0.57999999999999996</v>
      </c>
      <c r="AV3" s="6" t="s">
        <v>343</v>
      </c>
      <c r="AW3" s="5">
        <v>3</v>
      </c>
      <c r="AX3" s="6" t="s">
        <v>341</v>
      </c>
      <c r="AY3" s="6" t="s">
        <v>341</v>
      </c>
      <c r="AZ3" s="6" t="s">
        <v>341</v>
      </c>
      <c r="BA3" s="9">
        <v>100020</v>
      </c>
      <c r="BB3" s="9" t="s">
        <v>342</v>
      </c>
      <c r="BC3" s="5">
        <v>2</v>
      </c>
      <c r="BD3" s="30">
        <f>IFERROR(AVERAGE(AW3,AZ3,BC3),"N/A")</f>
        <v>2.5</v>
      </c>
      <c r="BE3" s="19">
        <v>34</v>
      </c>
      <c r="BF3" s="6" t="s">
        <v>342</v>
      </c>
      <c r="BG3" s="5">
        <v>2</v>
      </c>
      <c r="BH3" s="6">
        <v>2.9</v>
      </c>
      <c r="BI3" s="6" t="s">
        <v>343</v>
      </c>
      <c r="BJ3" s="5">
        <v>3</v>
      </c>
      <c r="BK3" s="30">
        <f t="shared" ref="BK3:BK34" si="0">IFERROR(AVERAGE(BG3,BJ3),"N/A")</f>
        <v>2.5</v>
      </c>
      <c r="BL3" s="19">
        <v>22</v>
      </c>
      <c r="BM3" s="6" t="s">
        <v>342</v>
      </c>
      <c r="BN3" s="5">
        <v>2</v>
      </c>
      <c r="BO3" s="6">
        <v>72.2</v>
      </c>
      <c r="BP3" s="6" t="s">
        <v>343</v>
      </c>
      <c r="BQ3" s="5">
        <v>3</v>
      </c>
      <c r="BR3" s="30">
        <f>IFERROR(AVERAGE(BN3,BQ3),"N/A")</f>
        <v>2.5</v>
      </c>
      <c r="BS3" s="19">
        <v>125</v>
      </c>
      <c r="BT3" s="6" t="s">
        <v>339</v>
      </c>
      <c r="BU3" s="5">
        <v>4</v>
      </c>
      <c r="BV3" s="10">
        <v>1.6000000000000001E-3</v>
      </c>
      <c r="BW3" s="6" t="s">
        <v>339</v>
      </c>
      <c r="BX3" s="5">
        <v>4</v>
      </c>
      <c r="BY3" s="6">
        <v>3.1</v>
      </c>
      <c r="BZ3" s="6" t="s">
        <v>339</v>
      </c>
      <c r="CA3" s="5">
        <v>4</v>
      </c>
      <c r="CB3" s="30">
        <f>IFERROR(AVERAGE(BU3,BX3,CA3),"N/A")</f>
        <v>4</v>
      </c>
      <c r="CC3" s="19">
        <v>1</v>
      </c>
      <c r="CD3" s="6" t="s">
        <v>339</v>
      </c>
      <c r="CE3" s="5">
        <v>4</v>
      </c>
      <c r="CF3" s="6">
        <v>3</v>
      </c>
      <c r="CG3" s="6" t="s">
        <v>342</v>
      </c>
      <c r="CH3" s="5">
        <v>2</v>
      </c>
      <c r="CI3" s="8">
        <v>0.68</v>
      </c>
      <c r="CJ3" s="6" t="s">
        <v>342</v>
      </c>
      <c r="CK3" s="5">
        <v>2</v>
      </c>
      <c r="CL3" s="30">
        <f>IFERROR(AVERAGE(CE3,CH3,CK3),"N/A")</f>
        <v>2.6666666666666665</v>
      </c>
    </row>
    <row r="4" spans="1:90">
      <c r="A4" s="5" t="s">
        <v>344</v>
      </c>
      <c r="B4" s="5" t="s">
        <v>345</v>
      </c>
      <c r="C4" s="19" t="s">
        <v>341</v>
      </c>
      <c r="D4" s="6" t="s">
        <v>341</v>
      </c>
      <c r="E4" s="6" t="s">
        <v>341</v>
      </c>
      <c r="F4" s="7" t="s">
        <v>341</v>
      </c>
      <c r="G4" s="130" t="s">
        <v>341</v>
      </c>
      <c r="H4" s="6" t="s">
        <v>341</v>
      </c>
      <c r="I4" s="6" t="s">
        <v>341</v>
      </c>
      <c r="J4" s="130" t="s">
        <v>341</v>
      </c>
      <c r="K4" s="6" t="s">
        <v>341</v>
      </c>
      <c r="L4" s="20" t="str">
        <f>IFERROR(AVERAGE(E4,H4,K4),"N/A")</f>
        <v>N/A</v>
      </c>
      <c r="M4" s="19" t="s">
        <v>341</v>
      </c>
      <c r="N4" s="6" t="s">
        <v>341</v>
      </c>
      <c r="O4" s="6" t="s">
        <v>341</v>
      </c>
      <c r="P4" s="7" t="s">
        <v>341</v>
      </c>
      <c r="Q4" s="6" t="s">
        <v>341</v>
      </c>
      <c r="R4" s="7" t="s">
        <v>341</v>
      </c>
      <c r="S4" s="30" t="str">
        <f>IFERROR(AVERAGE(O4,R4),"N/A")</f>
        <v>N/A</v>
      </c>
      <c r="T4" s="19" t="s">
        <v>341</v>
      </c>
      <c r="U4" s="6" t="s">
        <v>341</v>
      </c>
      <c r="V4" s="6" t="s">
        <v>341</v>
      </c>
      <c r="W4" s="7" t="s">
        <v>341</v>
      </c>
      <c r="X4" s="6" t="s">
        <v>341</v>
      </c>
      <c r="Y4" s="6" t="s">
        <v>341</v>
      </c>
      <c r="Z4" s="30" t="str">
        <f t="shared" ref="Z4:Z67" si="1">IFERROR(AVERAGE(V4,Y4),"N/A")</f>
        <v>N/A</v>
      </c>
      <c r="AA4" s="36" t="s">
        <v>341</v>
      </c>
      <c r="AB4" s="6" t="s">
        <v>341</v>
      </c>
      <c r="AC4" s="6" t="s">
        <v>341</v>
      </c>
      <c r="AD4" s="8" t="s">
        <v>341</v>
      </c>
      <c r="AE4" s="6" t="s">
        <v>341</v>
      </c>
      <c r="AF4" s="6" t="s">
        <v>341</v>
      </c>
      <c r="AG4" s="6" t="s">
        <v>341</v>
      </c>
      <c r="AH4" s="6" t="s">
        <v>341</v>
      </c>
      <c r="AI4" s="6" t="s">
        <v>341</v>
      </c>
      <c r="AJ4" s="8" t="s">
        <v>341</v>
      </c>
      <c r="AK4" s="6" t="s">
        <v>341</v>
      </c>
      <c r="AL4" s="6" t="s">
        <v>341</v>
      </c>
      <c r="AM4" s="30" t="str">
        <f t="shared" ref="AM4:AM67" si="2">IFERROR(AVERAGE(AC4,AF4,AI4,AL4),"N/A")</f>
        <v>N/A</v>
      </c>
      <c r="AN4" s="19" t="s">
        <v>341</v>
      </c>
      <c r="AO4" s="6" t="s">
        <v>341</v>
      </c>
      <c r="AP4" s="6" t="s">
        <v>341</v>
      </c>
      <c r="AQ4" s="6" t="s">
        <v>341</v>
      </c>
      <c r="AR4" s="6" t="s">
        <v>341</v>
      </c>
      <c r="AS4" s="6" t="s">
        <v>341</v>
      </c>
      <c r="AT4" s="30" t="str">
        <f t="shared" ref="AT4:AT67" si="3">IFERROR(AVERAGE(AP4,AS4),"N/A")</f>
        <v>N/A</v>
      </c>
      <c r="AU4" s="19" t="s">
        <v>341</v>
      </c>
      <c r="AV4" s="6" t="s">
        <v>341</v>
      </c>
      <c r="AW4" s="6" t="s">
        <v>341</v>
      </c>
      <c r="AX4" s="6" t="s">
        <v>341</v>
      </c>
      <c r="AY4" s="6" t="s">
        <v>341</v>
      </c>
      <c r="AZ4" s="6" t="s">
        <v>341</v>
      </c>
      <c r="BA4" s="6" t="s">
        <v>341</v>
      </c>
      <c r="BB4" s="6" t="s">
        <v>341</v>
      </c>
      <c r="BC4" s="6" t="s">
        <v>341</v>
      </c>
      <c r="BD4" s="30" t="str">
        <f t="shared" ref="BD4:BD67" si="4">IFERROR(AVERAGE(AW4,AZ4,BC4),"N/A")</f>
        <v>N/A</v>
      </c>
      <c r="BE4" s="19" t="s">
        <v>341</v>
      </c>
      <c r="BF4" s="6" t="s">
        <v>341</v>
      </c>
      <c r="BG4" s="6" t="s">
        <v>341</v>
      </c>
      <c r="BH4" s="6" t="s">
        <v>341</v>
      </c>
      <c r="BI4" s="6" t="s">
        <v>341</v>
      </c>
      <c r="BJ4" s="6" t="s">
        <v>341</v>
      </c>
      <c r="BK4" s="30" t="str">
        <f t="shared" si="0"/>
        <v>N/A</v>
      </c>
      <c r="BL4" s="19">
        <v>55</v>
      </c>
      <c r="BM4" s="6" t="s">
        <v>339</v>
      </c>
      <c r="BN4" s="5">
        <v>4</v>
      </c>
      <c r="BO4" s="6" t="s">
        <v>341</v>
      </c>
      <c r="BP4" s="6" t="s">
        <v>341</v>
      </c>
      <c r="BQ4" s="6" t="s">
        <v>341</v>
      </c>
      <c r="BR4" s="30">
        <f t="shared" ref="BR4:BR67" si="5">IFERROR(AVERAGE(BN4,BQ4),"N/A")</f>
        <v>4</v>
      </c>
      <c r="BS4" s="19" t="s">
        <v>341</v>
      </c>
      <c r="BT4" s="6" t="s">
        <v>341</v>
      </c>
      <c r="BU4" s="6" t="s">
        <v>341</v>
      </c>
      <c r="BV4" s="8">
        <v>0</v>
      </c>
      <c r="BW4" s="6" t="s">
        <v>339</v>
      </c>
      <c r="BX4" s="5">
        <v>4</v>
      </c>
      <c r="BY4" s="6">
        <v>0</v>
      </c>
      <c r="BZ4" s="6" t="s">
        <v>339</v>
      </c>
      <c r="CA4" s="5">
        <v>4</v>
      </c>
      <c r="CB4" s="30">
        <f t="shared" ref="CB4:CB67" si="6">IFERROR(AVERAGE(BU4,BX4,CA4),"N/A")</f>
        <v>4</v>
      </c>
      <c r="CC4" s="19" t="s">
        <v>341</v>
      </c>
      <c r="CD4" s="6" t="s">
        <v>341</v>
      </c>
      <c r="CE4" s="6" t="s">
        <v>341</v>
      </c>
      <c r="CF4" s="6">
        <v>3</v>
      </c>
      <c r="CG4" s="6" t="s">
        <v>342</v>
      </c>
      <c r="CH4" s="5">
        <v>2</v>
      </c>
      <c r="CI4" s="6" t="s">
        <v>341</v>
      </c>
      <c r="CJ4" s="6" t="s">
        <v>341</v>
      </c>
      <c r="CK4" s="6" t="s">
        <v>341</v>
      </c>
      <c r="CL4" s="30">
        <f t="shared" ref="CL4:CL67" si="7">IFERROR(AVERAGE(CE4,CH4,CK4),"N/A")</f>
        <v>2</v>
      </c>
    </row>
    <row r="5" spans="1:90">
      <c r="A5" s="5" t="s">
        <v>230</v>
      </c>
      <c r="B5" s="5" t="s">
        <v>346</v>
      </c>
      <c r="C5" s="19">
        <v>0.84199999999999997</v>
      </c>
      <c r="D5" s="6" t="s">
        <v>339</v>
      </c>
      <c r="E5" s="5">
        <v>4</v>
      </c>
      <c r="F5" s="7" t="s">
        <v>341</v>
      </c>
      <c r="G5" s="130" t="s">
        <v>341</v>
      </c>
      <c r="H5" s="6" t="s">
        <v>341</v>
      </c>
      <c r="I5" s="6" t="s">
        <v>347</v>
      </c>
      <c r="J5" s="6" t="s">
        <v>339</v>
      </c>
      <c r="K5" s="5">
        <v>4</v>
      </c>
      <c r="L5" s="20">
        <f t="shared" ref="L5:L68" si="8">IFERROR(AVERAGE(E5,H5,K5),"N/A")</f>
        <v>4</v>
      </c>
      <c r="M5" s="19">
        <v>3</v>
      </c>
      <c r="N5" s="6" t="s">
        <v>343</v>
      </c>
      <c r="O5" s="5">
        <v>3</v>
      </c>
      <c r="P5" s="7">
        <v>4.0000000000000001E-3</v>
      </c>
      <c r="Q5" s="6" t="s">
        <v>339</v>
      </c>
      <c r="R5" s="5">
        <v>4</v>
      </c>
      <c r="S5" s="30">
        <f t="shared" ref="S5:S68" si="9">IFERROR(AVERAGE(O5,R5),"N/A")</f>
        <v>3.5</v>
      </c>
      <c r="T5" s="19">
        <v>69</v>
      </c>
      <c r="U5" s="6" t="s">
        <v>343</v>
      </c>
      <c r="V5" s="5">
        <v>3</v>
      </c>
      <c r="W5" s="7">
        <v>5.0000000000000001E-3</v>
      </c>
      <c r="X5" s="6" t="s">
        <v>339</v>
      </c>
      <c r="Y5" s="5">
        <v>4</v>
      </c>
      <c r="Z5" s="30">
        <f t="shared" si="1"/>
        <v>3.5</v>
      </c>
      <c r="AA5" s="36">
        <v>5.2999999999999999E-2</v>
      </c>
      <c r="AB5" s="6" t="s">
        <v>343</v>
      </c>
      <c r="AC5" s="5">
        <v>3</v>
      </c>
      <c r="AD5" s="8" t="s">
        <v>341</v>
      </c>
      <c r="AE5" s="6" t="s">
        <v>341</v>
      </c>
      <c r="AF5" s="6" t="s">
        <v>341</v>
      </c>
      <c r="AG5" s="8" t="s">
        <v>341</v>
      </c>
      <c r="AH5" s="6" t="s">
        <v>341</v>
      </c>
      <c r="AI5" s="6" t="s">
        <v>341</v>
      </c>
      <c r="AJ5" s="8" t="s">
        <v>341</v>
      </c>
      <c r="AK5" s="6" t="s">
        <v>341</v>
      </c>
      <c r="AL5" s="6" t="s">
        <v>341</v>
      </c>
      <c r="AM5" s="30">
        <f t="shared" si="2"/>
        <v>3</v>
      </c>
      <c r="AN5" s="19" t="s">
        <v>348</v>
      </c>
      <c r="AO5" s="6" t="s">
        <v>343</v>
      </c>
      <c r="AP5" s="5">
        <v>3</v>
      </c>
      <c r="AQ5" s="6">
        <v>157</v>
      </c>
      <c r="AR5" s="6" t="s">
        <v>339</v>
      </c>
      <c r="AS5" s="5">
        <v>4</v>
      </c>
      <c r="AT5" s="30">
        <f t="shared" si="3"/>
        <v>3.5</v>
      </c>
      <c r="AU5" s="19">
        <v>0.65</v>
      </c>
      <c r="AV5" s="6" t="s">
        <v>343</v>
      </c>
      <c r="AW5" s="5">
        <v>3</v>
      </c>
      <c r="AX5" s="6" t="s">
        <v>349</v>
      </c>
      <c r="AY5" s="6" t="s">
        <v>339</v>
      </c>
      <c r="AZ5" s="5">
        <v>4</v>
      </c>
      <c r="BA5" s="9">
        <v>249026</v>
      </c>
      <c r="BB5" s="9" t="s">
        <v>342</v>
      </c>
      <c r="BC5" s="5">
        <v>2</v>
      </c>
      <c r="BD5" s="30">
        <f t="shared" si="4"/>
        <v>3</v>
      </c>
      <c r="BE5" s="19">
        <v>90</v>
      </c>
      <c r="BF5" s="6" t="s">
        <v>339</v>
      </c>
      <c r="BG5" s="5">
        <v>4</v>
      </c>
      <c r="BH5" s="6">
        <v>3.5</v>
      </c>
      <c r="BI5" s="6" t="s">
        <v>338</v>
      </c>
      <c r="BJ5" s="5">
        <v>1</v>
      </c>
      <c r="BK5" s="30">
        <f t="shared" si="0"/>
        <v>2.5</v>
      </c>
      <c r="BL5" s="19">
        <v>49</v>
      </c>
      <c r="BM5" s="6" t="s">
        <v>343</v>
      </c>
      <c r="BN5" s="5">
        <v>3</v>
      </c>
      <c r="BO5" s="6">
        <v>47.9</v>
      </c>
      <c r="BP5" s="6" t="s">
        <v>339</v>
      </c>
      <c r="BQ5" s="5">
        <v>4</v>
      </c>
      <c r="BR5" s="30">
        <f t="shared" si="5"/>
        <v>3.5</v>
      </c>
      <c r="BS5" s="19">
        <v>55</v>
      </c>
      <c r="BT5" s="6" t="s">
        <v>343</v>
      </c>
      <c r="BU5" s="5">
        <v>3</v>
      </c>
      <c r="BV5" s="10">
        <v>-5.5999999999999999E-3</v>
      </c>
      <c r="BW5" s="6" t="s">
        <v>338</v>
      </c>
      <c r="BX5" s="5">
        <v>1</v>
      </c>
      <c r="BY5" s="6">
        <v>-164.1</v>
      </c>
      <c r="BZ5" s="6" t="s">
        <v>342</v>
      </c>
      <c r="CA5" s="5">
        <v>2</v>
      </c>
      <c r="CB5" s="30">
        <f t="shared" si="6"/>
        <v>2</v>
      </c>
      <c r="CC5" s="19">
        <v>39</v>
      </c>
      <c r="CD5" s="6" t="s">
        <v>338</v>
      </c>
      <c r="CE5" s="5">
        <v>1</v>
      </c>
      <c r="CF5" s="6">
        <v>1</v>
      </c>
      <c r="CG5" s="6" t="s">
        <v>343</v>
      </c>
      <c r="CH5" s="5">
        <v>3</v>
      </c>
      <c r="CI5" s="8">
        <v>0.35</v>
      </c>
      <c r="CJ5" s="6" t="s">
        <v>343</v>
      </c>
      <c r="CK5" s="5">
        <v>3</v>
      </c>
      <c r="CL5" s="30">
        <f t="shared" si="7"/>
        <v>2.3333333333333335</v>
      </c>
    </row>
    <row r="6" spans="1:90">
      <c r="A6" s="5" t="s">
        <v>350</v>
      </c>
      <c r="B6" s="5" t="s">
        <v>351</v>
      </c>
      <c r="C6" s="19">
        <v>0.95099999999999996</v>
      </c>
      <c r="D6" s="6" t="s">
        <v>339</v>
      </c>
      <c r="E6" s="5">
        <v>4</v>
      </c>
      <c r="F6" s="7" t="s">
        <v>341</v>
      </c>
      <c r="G6" s="130" t="s">
        <v>341</v>
      </c>
      <c r="H6" s="6" t="s">
        <v>341</v>
      </c>
      <c r="I6" s="6" t="s">
        <v>352</v>
      </c>
      <c r="J6" s="6" t="s">
        <v>339</v>
      </c>
      <c r="K6" s="5">
        <v>4</v>
      </c>
      <c r="L6" s="20">
        <f t="shared" si="8"/>
        <v>4</v>
      </c>
      <c r="M6" s="19">
        <v>4</v>
      </c>
      <c r="N6" s="6" t="s">
        <v>342</v>
      </c>
      <c r="O6" s="5">
        <v>2</v>
      </c>
      <c r="P6" s="7" t="s">
        <v>341</v>
      </c>
      <c r="Q6" s="6" t="s">
        <v>341</v>
      </c>
      <c r="R6" s="7" t="s">
        <v>341</v>
      </c>
      <c r="S6" s="30">
        <f t="shared" si="9"/>
        <v>2</v>
      </c>
      <c r="T6" s="19">
        <v>19</v>
      </c>
      <c r="U6" s="6" t="s">
        <v>339</v>
      </c>
      <c r="V6" s="5">
        <v>4</v>
      </c>
      <c r="W6" s="7" t="s">
        <v>341</v>
      </c>
      <c r="X6" s="6" t="s">
        <v>341</v>
      </c>
      <c r="Y6" s="6" t="s">
        <v>341</v>
      </c>
      <c r="Z6" s="30">
        <f t="shared" si="1"/>
        <v>4</v>
      </c>
      <c r="AA6" s="36" t="s">
        <v>341</v>
      </c>
      <c r="AB6" s="6" t="s">
        <v>341</v>
      </c>
      <c r="AC6" s="6" t="s">
        <v>341</v>
      </c>
      <c r="AD6" s="8" t="s">
        <v>341</v>
      </c>
      <c r="AE6" s="6" t="s">
        <v>341</v>
      </c>
      <c r="AF6" s="6" t="s">
        <v>341</v>
      </c>
      <c r="AG6" s="8" t="s">
        <v>341</v>
      </c>
      <c r="AH6" s="6" t="s">
        <v>341</v>
      </c>
      <c r="AI6" s="6" t="s">
        <v>341</v>
      </c>
      <c r="AJ6" s="8" t="s">
        <v>341</v>
      </c>
      <c r="AK6" s="6" t="s">
        <v>341</v>
      </c>
      <c r="AL6" s="6" t="s">
        <v>341</v>
      </c>
      <c r="AM6" s="30" t="str">
        <f t="shared" si="2"/>
        <v>N/A</v>
      </c>
      <c r="AN6" s="19" t="s">
        <v>341</v>
      </c>
      <c r="AO6" s="6" t="s">
        <v>341</v>
      </c>
      <c r="AP6" s="6" t="s">
        <v>341</v>
      </c>
      <c r="AQ6" s="6">
        <v>163</v>
      </c>
      <c r="AR6" s="6" t="s">
        <v>339</v>
      </c>
      <c r="AS6" s="5">
        <v>4</v>
      </c>
      <c r="AT6" s="30">
        <f t="shared" si="3"/>
        <v>4</v>
      </c>
      <c r="AU6" s="19">
        <v>0.66</v>
      </c>
      <c r="AV6" s="6" t="s">
        <v>343</v>
      </c>
      <c r="AW6" s="5">
        <v>3</v>
      </c>
      <c r="AX6" s="6" t="s">
        <v>349</v>
      </c>
      <c r="AY6" s="6" t="s">
        <v>339</v>
      </c>
      <c r="AZ6" s="5">
        <v>4</v>
      </c>
      <c r="BA6" s="9">
        <v>153642</v>
      </c>
      <c r="BB6" s="9" t="s">
        <v>342</v>
      </c>
      <c r="BC6" s="5">
        <v>2</v>
      </c>
      <c r="BD6" s="30">
        <f t="shared" si="4"/>
        <v>3</v>
      </c>
      <c r="BE6" s="19" t="s">
        <v>341</v>
      </c>
      <c r="BF6" s="6" t="s">
        <v>341</v>
      </c>
      <c r="BG6" s="6" t="s">
        <v>341</v>
      </c>
      <c r="BH6" s="6">
        <v>2</v>
      </c>
      <c r="BI6" s="6" t="s">
        <v>343</v>
      </c>
      <c r="BJ6" s="5">
        <v>3</v>
      </c>
      <c r="BK6" s="30">
        <f t="shared" si="0"/>
        <v>3</v>
      </c>
      <c r="BL6" s="19">
        <v>56</v>
      </c>
      <c r="BM6" s="6" t="s">
        <v>339</v>
      </c>
      <c r="BN6" s="5">
        <v>4</v>
      </c>
      <c r="BO6" s="6">
        <v>22.7</v>
      </c>
      <c r="BP6" s="6" t="s">
        <v>339</v>
      </c>
      <c r="BQ6" s="5">
        <v>4</v>
      </c>
      <c r="BR6" s="30">
        <f t="shared" si="5"/>
        <v>4</v>
      </c>
      <c r="BS6" s="19">
        <v>19</v>
      </c>
      <c r="BT6" s="6" t="s">
        <v>342</v>
      </c>
      <c r="BU6" s="5">
        <v>2</v>
      </c>
      <c r="BV6" s="10">
        <v>3.3999999999999998E-3</v>
      </c>
      <c r="BW6" s="6" t="s">
        <v>339</v>
      </c>
      <c r="BX6" s="5">
        <v>4</v>
      </c>
      <c r="BY6" s="6">
        <v>445.9</v>
      </c>
      <c r="BZ6" s="6" t="s">
        <v>339</v>
      </c>
      <c r="CA6" s="5">
        <v>4</v>
      </c>
      <c r="CB6" s="30">
        <f t="shared" si="6"/>
        <v>3.3333333333333335</v>
      </c>
      <c r="CC6" s="19" t="s">
        <v>341</v>
      </c>
      <c r="CD6" s="6" t="s">
        <v>341</v>
      </c>
      <c r="CE6" s="6" t="s">
        <v>341</v>
      </c>
      <c r="CF6" s="6">
        <v>2</v>
      </c>
      <c r="CG6" s="6" t="s">
        <v>343</v>
      </c>
      <c r="CH6" s="5">
        <v>3</v>
      </c>
      <c r="CI6" s="8">
        <v>0.28999999999999998</v>
      </c>
      <c r="CJ6" s="6" t="s">
        <v>343</v>
      </c>
      <c r="CK6" s="5">
        <v>3</v>
      </c>
      <c r="CL6" s="30">
        <f t="shared" si="7"/>
        <v>3</v>
      </c>
    </row>
    <row r="7" spans="1:90">
      <c r="A7" s="5" t="s">
        <v>353</v>
      </c>
      <c r="B7" s="5" t="s">
        <v>354</v>
      </c>
      <c r="C7" s="19">
        <v>0.91600000000000004</v>
      </c>
      <c r="D7" s="6" t="s">
        <v>339</v>
      </c>
      <c r="E7" s="5">
        <v>4</v>
      </c>
      <c r="F7" s="7" t="s">
        <v>341</v>
      </c>
      <c r="G7" s="130" t="s">
        <v>341</v>
      </c>
      <c r="H7" s="6" t="s">
        <v>341</v>
      </c>
      <c r="I7" s="6" t="s">
        <v>352</v>
      </c>
      <c r="J7" s="6" t="s">
        <v>339</v>
      </c>
      <c r="K7" s="5">
        <v>4</v>
      </c>
      <c r="L7" s="20">
        <f t="shared" si="8"/>
        <v>4</v>
      </c>
      <c r="M7" s="19">
        <v>1</v>
      </c>
      <c r="N7" s="6" t="s">
        <v>339</v>
      </c>
      <c r="O7" s="5">
        <v>4</v>
      </c>
      <c r="P7" s="7" t="s">
        <v>341</v>
      </c>
      <c r="Q7" s="6" t="s">
        <v>341</v>
      </c>
      <c r="R7" s="7" t="s">
        <v>341</v>
      </c>
      <c r="S7" s="30">
        <f t="shared" si="9"/>
        <v>4</v>
      </c>
      <c r="T7" s="19">
        <v>12</v>
      </c>
      <c r="U7" s="6" t="s">
        <v>339</v>
      </c>
      <c r="V7" s="5">
        <v>4</v>
      </c>
      <c r="W7" s="7" t="s">
        <v>341</v>
      </c>
      <c r="X7" s="6" t="s">
        <v>341</v>
      </c>
      <c r="Y7" s="6" t="s">
        <v>341</v>
      </c>
      <c r="Z7" s="30">
        <f t="shared" si="1"/>
        <v>4</v>
      </c>
      <c r="AA7" s="36" t="s">
        <v>341</v>
      </c>
      <c r="AB7" s="6" t="s">
        <v>341</v>
      </c>
      <c r="AC7" s="6" t="s">
        <v>341</v>
      </c>
      <c r="AD7" s="8" t="s">
        <v>341</v>
      </c>
      <c r="AE7" s="6" t="s">
        <v>341</v>
      </c>
      <c r="AF7" s="6" t="s">
        <v>341</v>
      </c>
      <c r="AG7" s="8" t="s">
        <v>341</v>
      </c>
      <c r="AH7" s="6" t="s">
        <v>341</v>
      </c>
      <c r="AI7" s="6" t="s">
        <v>341</v>
      </c>
      <c r="AJ7" s="8" t="s">
        <v>341</v>
      </c>
      <c r="AK7" s="6" t="s">
        <v>341</v>
      </c>
      <c r="AL7" s="6" t="s">
        <v>341</v>
      </c>
      <c r="AM7" s="30" t="str">
        <f t="shared" si="2"/>
        <v>N/A</v>
      </c>
      <c r="AN7" s="19" t="s">
        <v>341</v>
      </c>
      <c r="AO7" s="6" t="s">
        <v>341</v>
      </c>
      <c r="AP7" s="6" t="s">
        <v>341</v>
      </c>
      <c r="AQ7" s="6">
        <v>144</v>
      </c>
      <c r="AR7" s="6" t="s">
        <v>339</v>
      </c>
      <c r="AS7" s="5">
        <v>4</v>
      </c>
      <c r="AT7" s="30">
        <f t="shared" si="3"/>
        <v>4</v>
      </c>
      <c r="AU7" s="19">
        <v>0.73</v>
      </c>
      <c r="AV7" s="6" t="s">
        <v>343</v>
      </c>
      <c r="AW7" s="5">
        <v>3</v>
      </c>
      <c r="AX7" s="6" t="s">
        <v>355</v>
      </c>
      <c r="AY7" s="6" t="s">
        <v>339</v>
      </c>
      <c r="AZ7" s="5">
        <v>4</v>
      </c>
      <c r="BA7" s="9">
        <v>183523</v>
      </c>
      <c r="BB7" s="9" t="s">
        <v>342</v>
      </c>
      <c r="BC7" s="5">
        <v>2</v>
      </c>
      <c r="BD7" s="30">
        <f t="shared" si="4"/>
        <v>3</v>
      </c>
      <c r="BE7" s="19" t="s">
        <v>341</v>
      </c>
      <c r="BF7" s="6" t="s">
        <v>341</v>
      </c>
      <c r="BG7" s="6" t="s">
        <v>341</v>
      </c>
      <c r="BH7" s="6" t="s">
        <v>341</v>
      </c>
      <c r="BI7" s="6" t="s">
        <v>341</v>
      </c>
      <c r="BJ7" s="6" t="s">
        <v>341</v>
      </c>
      <c r="BK7" s="30" t="str">
        <f t="shared" si="0"/>
        <v>N/A</v>
      </c>
      <c r="BL7" s="19">
        <v>56</v>
      </c>
      <c r="BM7" s="6" t="s">
        <v>339</v>
      </c>
      <c r="BN7" s="5">
        <v>4</v>
      </c>
      <c r="BO7" s="6">
        <v>25.4</v>
      </c>
      <c r="BP7" s="6" t="s">
        <v>339</v>
      </c>
      <c r="BQ7" s="5">
        <v>4</v>
      </c>
      <c r="BR7" s="30">
        <f t="shared" si="5"/>
        <v>4</v>
      </c>
      <c r="BS7" s="19">
        <v>47</v>
      </c>
      <c r="BT7" s="6" t="s">
        <v>342</v>
      </c>
      <c r="BU7" s="5">
        <v>2</v>
      </c>
      <c r="BV7" s="10">
        <v>8.9999999999999998E-4</v>
      </c>
      <c r="BW7" s="6" t="s">
        <v>339</v>
      </c>
      <c r="BX7" s="5">
        <v>4</v>
      </c>
      <c r="BY7" s="6">
        <v>3.6</v>
      </c>
      <c r="BZ7" s="6" t="s">
        <v>339</v>
      </c>
      <c r="CA7" s="5">
        <v>4</v>
      </c>
      <c r="CB7" s="30">
        <f t="shared" si="6"/>
        <v>3.3333333333333335</v>
      </c>
      <c r="CC7" s="19" t="s">
        <v>341</v>
      </c>
      <c r="CD7" s="6" t="s">
        <v>341</v>
      </c>
      <c r="CE7" s="6" t="s">
        <v>341</v>
      </c>
      <c r="CF7" s="6">
        <v>0</v>
      </c>
      <c r="CG7" s="6" t="s">
        <v>339</v>
      </c>
      <c r="CH7" s="5">
        <v>4</v>
      </c>
      <c r="CI7" s="8">
        <v>0</v>
      </c>
      <c r="CJ7" s="6" t="s">
        <v>339</v>
      </c>
      <c r="CK7" s="5">
        <v>4</v>
      </c>
      <c r="CL7" s="30">
        <f t="shared" si="7"/>
        <v>4</v>
      </c>
    </row>
    <row r="8" spans="1:90">
      <c r="A8" s="5" t="s">
        <v>356</v>
      </c>
      <c r="B8" s="5" t="s">
        <v>357</v>
      </c>
      <c r="C8" s="19">
        <v>0.875</v>
      </c>
      <c r="D8" s="6" t="s">
        <v>339</v>
      </c>
      <c r="E8" s="5">
        <v>4</v>
      </c>
      <c r="F8" s="7" t="s">
        <v>341</v>
      </c>
      <c r="G8" s="130" t="s">
        <v>341</v>
      </c>
      <c r="H8" s="6" t="s">
        <v>341</v>
      </c>
      <c r="I8" s="6" t="s">
        <v>341</v>
      </c>
      <c r="J8" s="130" t="s">
        <v>341</v>
      </c>
      <c r="K8" s="6" t="s">
        <v>341</v>
      </c>
      <c r="L8" s="20">
        <f t="shared" si="8"/>
        <v>4</v>
      </c>
      <c r="M8" s="19">
        <v>5</v>
      </c>
      <c r="N8" s="6" t="s">
        <v>338</v>
      </c>
      <c r="O8" s="5">
        <v>1</v>
      </c>
      <c r="P8" s="7" t="s">
        <v>341</v>
      </c>
      <c r="Q8" s="6" t="s">
        <v>341</v>
      </c>
      <c r="R8" s="7" t="s">
        <v>341</v>
      </c>
      <c r="S8" s="30">
        <f t="shared" si="9"/>
        <v>1</v>
      </c>
      <c r="T8" s="19">
        <v>46</v>
      </c>
      <c r="U8" s="6" t="s">
        <v>339</v>
      </c>
      <c r="V8" s="5">
        <v>4</v>
      </c>
      <c r="W8" s="7" t="s">
        <v>341</v>
      </c>
      <c r="X8" s="6" t="s">
        <v>341</v>
      </c>
      <c r="Y8" s="6" t="s">
        <v>341</v>
      </c>
      <c r="Z8" s="30">
        <f t="shared" si="1"/>
        <v>4</v>
      </c>
      <c r="AA8" s="36" t="s">
        <v>341</v>
      </c>
      <c r="AB8" s="6" t="s">
        <v>341</v>
      </c>
      <c r="AC8" s="6" t="s">
        <v>341</v>
      </c>
      <c r="AD8" s="8" t="s">
        <v>341</v>
      </c>
      <c r="AE8" s="6" t="s">
        <v>341</v>
      </c>
      <c r="AF8" s="6" t="s">
        <v>341</v>
      </c>
      <c r="AG8" s="8" t="s">
        <v>341</v>
      </c>
      <c r="AH8" s="6" t="s">
        <v>341</v>
      </c>
      <c r="AI8" s="6" t="s">
        <v>341</v>
      </c>
      <c r="AJ8" s="8" t="s">
        <v>341</v>
      </c>
      <c r="AK8" s="6" t="s">
        <v>341</v>
      </c>
      <c r="AL8" s="6" t="s">
        <v>341</v>
      </c>
      <c r="AM8" s="30" t="str">
        <f t="shared" si="2"/>
        <v>N/A</v>
      </c>
      <c r="AN8" s="19" t="s">
        <v>341</v>
      </c>
      <c r="AO8" s="6" t="s">
        <v>341</v>
      </c>
      <c r="AP8" s="6" t="s">
        <v>341</v>
      </c>
      <c r="AQ8" s="6">
        <v>136</v>
      </c>
      <c r="AR8" s="6" t="s">
        <v>343</v>
      </c>
      <c r="AS8" s="5">
        <v>3</v>
      </c>
      <c r="AT8" s="30">
        <f t="shared" si="3"/>
        <v>3</v>
      </c>
      <c r="AU8" s="19" t="s">
        <v>341</v>
      </c>
      <c r="AV8" s="6" t="s">
        <v>341</v>
      </c>
      <c r="AW8" s="6" t="s">
        <v>341</v>
      </c>
      <c r="AX8" s="6" t="s">
        <v>358</v>
      </c>
      <c r="AY8" s="6" t="s">
        <v>343</v>
      </c>
      <c r="AZ8" s="5">
        <v>3</v>
      </c>
      <c r="BA8" s="6">
        <v>446</v>
      </c>
      <c r="BB8" s="6" t="s">
        <v>339</v>
      </c>
      <c r="BC8" s="5">
        <v>4</v>
      </c>
      <c r="BD8" s="30">
        <f t="shared" si="4"/>
        <v>3.5</v>
      </c>
      <c r="BE8" s="19">
        <v>82</v>
      </c>
      <c r="BF8" s="6" t="s">
        <v>339</v>
      </c>
      <c r="BG8" s="5">
        <v>4</v>
      </c>
      <c r="BH8" s="6" t="s">
        <v>341</v>
      </c>
      <c r="BI8" s="6" t="s">
        <v>341</v>
      </c>
      <c r="BJ8" s="6" t="s">
        <v>341</v>
      </c>
      <c r="BK8" s="30">
        <f t="shared" si="0"/>
        <v>4</v>
      </c>
      <c r="BL8" s="19">
        <v>10</v>
      </c>
      <c r="BM8" s="6" t="s">
        <v>338</v>
      </c>
      <c r="BN8" s="5">
        <v>1</v>
      </c>
      <c r="BO8" s="6">
        <v>66.599999999999994</v>
      </c>
      <c r="BP8" s="6" t="s">
        <v>343</v>
      </c>
      <c r="BQ8" s="5">
        <v>3</v>
      </c>
      <c r="BR8" s="30">
        <f t="shared" si="5"/>
        <v>2</v>
      </c>
      <c r="BS8" s="19">
        <v>130</v>
      </c>
      <c r="BT8" s="6" t="s">
        <v>339</v>
      </c>
      <c r="BU8" s="5">
        <v>4</v>
      </c>
      <c r="BV8" s="10">
        <v>3.0200000000000001E-2</v>
      </c>
      <c r="BW8" s="6" t="s">
        <v>339</v>
      </c>
      <c r="BX8" s="5">
        <v>4</v>
      </c>
      <c r="BY8" s="6" t="s">
        <v>341</v>
      </c>
      <c r="BZ8" s="6" t="s">
        <v>341</v>
      </c>
      <c r="CA8" s="6" t="s">
        <v>341</v>
      </c>
      <c r="CB8" s="30">
        <f t="shared" si="6"/>
        <v>4</v>
      </c>
      <c r="CC8" s="19" t="s">
        <v>341</v>
      </c>
      <c r="CD8" s="6" t="s">
        <v>341</v>
      </c>
      <c r="CE8" s="6" t="s">
        <v>341</v>
      </c>
      <c r="CF8" s="6">
        <v>4</v>
      </c>
      <c r="CG8" s="6" t="s">
        <v>338</v>
      </c>
      <c r="CH8" s="5">
        <v>1</v>
      </c>
      <c r="CI8" s="8">
        <v>1</v>
      </c>
      <c r="CJ8" s="6" t="s">
        <v>338</v>
      </c>
      <c r="CK8" s="5">
        <v>1</v>
      </c>
      <c r="CL8" s="30">
        <f t="shared" si="7"/>
        <v>1</v>
      </c>
    </row>
    <row r="9" spans="1:90">
      <c r="A9" s="5" t="s">
        <v>231</v>
      </c>
      <c r="B9" s="5" t="s">
        <v>359</v>
      </c>
      <c r="C9" s="19">
        <v>0.66100000000000003</v>
      </c>
      <c r="D9" s="6" t="s">
        <v>342</v>
      </c>
      <c r="E9" s="5">
        <v>2</v>
      </c>
      <c r="F9" s="7">
        <v>6.4699999999999994E-2</v>
      </c>
      <c r="G9" s="130" t="s">
        <v>343</v>
      </c>
      <c r="H9" s="5">
        <v>3</v>
      </c>
      <c r="I9" s="6" t="s">
        <v>360</v>
      </c>
      <c r="J9" s="6" t="s">
        <v>338</v>
      </c>
      <c r="K9" s="5">
        <v>1</v>
      </c>
      <c r="L9" s="20">
        <f t="shared" si="8"/>
        <v>2</v>
      </c>
      <c r="M9" s="19">
        <v>5</v>
      </c>
      <c r="N9" s="6" t="s">
        <v>338</v>
      </c>
      <c r="O9" s="5">
        <v>1</v>
      </c>
      <c r="P9" s="7">
        <v>0.04</v>
      </c>
      <c r="Q9" s="6" t="s">
        <v>343</v>
      </c>
      <c r="R9" s="5">
        <v>3</v>
      </c>
      <c r="S9" s="30">
        <f t="shared" si="9"/>
        <v>2</v>
      </c>
      <c r="T9" s="19">
        <v>131</v>
      </c>
      <c r="U9" s="6" t="s">
        <v>342</v>
      </c>
      <c r="V9" s="5">
        <v>2</v>
      </c>
      <c r="W9" s="7">
        <v>6.2E-2</v>
      </c>
      <c r="X9" s="6" t="s">
        <v>343</v>
      </c>
      <c r="Y9" s="5">
        <v>3</v>
      </c>
      <c r="Z9" s="30">
        <f t="shared" si="1"/>
        <v>2.5</v>
      </c>
      <c r="AA9" s="36">
        <v>9.1999999999999998E-2</v>
      </c>
      <c r="AB9" s="6" t="s">
        <v>343</v>
      </c>
      <c r="AC9" s="5">
        <v>3</v>
      </c>
      <c r="AD9" s="8">
        <v>7.0000000000000007E-2</v>
      </c>
      <c r="AE9" s="6" t="s">
        <v>343</v>
      </c>
      <c r="AF9" s="5">
        <v>3</v>
      </c>
      <c r="AG9" s="8">
        <v>0.83</v>
      </c>
      <c r="AH9" s="6" t="s">
        <v>343</v>
      </c>
      <c r="AI9" s="5">
        <v>3</v>
      </c>
      <c r="AJ9" s="8">
        <v>0.64</v>
      </c>
      <c r="AK9" s="6" t="s">
        <v>343</v>
      </c>
      <c r="AL9" s="5">
        <v>3</v>
      </c>
      <c r="AM9" s="30">
        <f t="shared" si="2"/>
        <v>3</v>
      </c>
      <c r="AN9" s="19" t="s">
        <v>348</v>
      </c>
      <c r="AO9" s="6" t="s">
        <v>343</v>
      </c>
      <c r="AP9" s="5">
        <v>3</v>
      </c>
      <c r="AQ9" s="6">
        <v>92</v>
      </c>
      <c r="AR9" s="6" t="s">
        <v>343</v>
      </c>
      <c r="AS9" s="5">
        <v>3</v>
      </c>
      <c r="AT9" s="30">
        <f t="shared" si="3"/>
        <v>3</v>
      </c>
      <c r="AU9" s="19">
        <v>0.42</v>
      </c>
      <c r="AV9" s="6" t="s">
        <v>342</v>
      </c>
      <c r="AW9" s="5">
        <v>2</v>
      </c>
      <c r="AX9" s="6" t="s">
        <v>361</v>
      </c>
      <c r="AY9" s="6" t="s">
        <v>342</v>
      </c>
      <c r="AZ9" s="5">
        <v>2</v>
      </c>
      <c r="BA9" s="9">
        <v>2012646</v>
      </c>
      <c r="BB9" s="9" t="s">
        <v>338</v>
      </c>
      <c r="BC9" s="5">
        <v>1</v>
      </c>
      <c r="BD9" s="30">
        <f t="shared" si="4"/>
        <v>1.6666666666666667</v>
      </c>
      <c r="BE9" s="19">
        <v>56</v>
      </c>
      <c r="BF9" s="6" t="s">
        <v>343</v>
      </c>
      <c r="BG9" s="5">
        <v>3</v>
      </c>
      <c r="BH9" s="6">
        <v>4</v>
      </c>
      <c r="BI9" s="6" t="s">
        <v>338</v>
      </c>
      <c r="BJ9" s="5">
        <v>1</v>
      </c>
      <c r="BK9" s="30">
        <f t="shared" si="0"/>
        <v>2</v>
      </c>
      <c r="BL9" s="19">
        <v>24</v>
      </c>
      <c r="BM9" s="6" t="s">
        <v>342</v>
      </c>
      <c r="BN9" s="5">
        <v>2</v>
      </c>
      <c r="BO9" s="6">
        <v>84.5</v>
      </c>
      <c r="BP9" s="6" t="s">
        <v>342</v>
      </c>
      <c r="BQ9" s="5">
        <v>2</v>
      </c>
      <c r="BR9" s="30">
        <f t="shared" si="5"/>
        <v>2</v>
      </c>
      <c r="BS9" s="19">
        <v>13</v>
      </c>
      <c r="BT9" s="6" t="s">
        <v>342</v>
      </c>
      <c r="BU9" s="5">
        <v>2</v>
      </c>
      <c r="BV9" s="10">
        <v>-2.9999999999999997E-4</v>
      </c>
      <c r="BW9" s="6" t="s">
        <v>343</v>
      </c>
      <c r="BX9" s="5">
        <v>3</v>
      </c>
      <c r="BY9" s="6">
        <v>-0.5</v>
      </c>
      <c r="BZ9" s="6" t="s">
        <v>343</v>
      </c>
      <c r="CA9" s="5">
        <v>3</v>
      </c>
      <c r="CB9" s="30">
        <f t="shared" si="6"/>
        <v>2.6666666666666665</v>
      </c>
      <c r="CC9" s="19">
        <v>65</v>
      </c>
      <c r="CD9" s="6" t="s">
        <v>338</v>
      </c>
      <c r="CE9" s="5">
        <v>1</v>
      </c>
      <c r="CF9" s="6">
        <v>0</v>
      </c>
      <c r="CG9" s="6" t="s">
        <v>339</v>
      </c>
      <c r="CH9" s="5">
        <v>4</v>
      </c>
      <c r="CI9" s="8">
        <v>0.33</v>
      </c>
      <c r="CJ9" s="6" t="s">
        <v>343</v>
      </c>
      <c r="CK9" s="5">
        <v>3</v>
      </c>
      <c r="CL9" s="30">
        <f t="shared" si="7"/>
        <v>2.6666666666666665</v>
      </c>
    </row>
    <row r="10" spans="1:90">
      <c r="A10" s="5" t="s">
        <v>362</v>
      </c>
      <c r="B10" s="5" t="s">
        <v>363</v>
      </c>
      <c r="C10" s="19">
        <v>0.93700000000000006</v>
      </c>
      <c r="D10" s="6" t="s">
        <v>339</v>
      </c>
      <c r="E10" s="5">
        <v>4</v>
      </c>
      <c r="F10" s="7" t="s">
        <v>341</v>
      </c>
      <c r="G10" s="130" t="s">
        <v>341</v>
      </c>
      <c r="H10" s="6" t="s">
        <v>341</v>
      </c>
      <c r="I10" s="6" t="s">
        <v>364</v>
      </c>
      <c r="J10" s="6" t="s">
        <v>339</v>
      </c>
      <c r="K10" s="5">
        <v>4</v>
      </c>
      <c r="L10" s="20">
        <f t="shared" si="8"/>
        <v>4</v>
      </c>
      <c r="M10" s="19">
        <v>3</v>
      </c>
      <c r="N10" s="6" t="s">
        <v>343</v>
      </c>
      <c r="O10" s="5">
        <v>3</v>
      </c>
      <c r="P10" s="7" t="s">
        <v>341</v>
      </c>
      <c r="Q10" s="6" t="s">
        <v>341</v>
      </c>
      <c r="R10" s="7" t="s">
        <v>341</v>
      </c>
      <c r="S10" s="30">
        <f t="shared" si="9"/>
        <v>3</v>
      </c>
      <c r="T10" s="19">
        <v>10</v>
      </c>
      <c r="U10" s="6" t="s">
        <v>339</v>
      </c>
      <c r="V10" s="5">
        <v>4</v>
      </c>
      <c r="W10" s="7" t="s">
        <v>341</v>
      </c>
      <c r="X10" s="6" t="s">
        <v>341</v>
      </c>
      <c r="Y10" s="6" t="s">
        <v>341</v>
      </c>
      <c r="Z10" s="30">
        <f t="shared" si="1"/>
        <v>4</v>
      </c>
      <c r="AA10" s="36" t="s">
        <v>341</v>
      </c>
      <c r="AB10" s="6" t="s">
        <v>341</v>
      </c>
      <c r="AC10" s="6" t="s">
        <v>341</v>
      </c>
      <c r="AD10" s="8" t="s">
        <v>341</v>
      </c>
      <c r="AE10" s="6" t="s">
        <v>341</v>
      </c>
      <c r="AF10" s="6" t="s">
        <v>341</v>
      </c>
      <c r="AG10" s="8" t="s">
        <v>341</v>
      </c>
      <c r="AH10" s="6" t="s">
        <v>341</v>
      </c>
      <c r="AI10" s="6" t="s">
        <v>341</v>
      </c>
      <c r="AJ10" s="8" t="s">
        <v>341</v>
      </c>
      <c r="AK10" s="6" t="s">
        <v>341</v>
      </c>
      <c r="AL10" s="6" t="s">
        <v>341</v>
      </c>
      <c r="AM10" s="30" t="str">
        <f t="shared" si="2"/>
        <v>N/A</v>
      </c>
      <c r="AN10" s="19" t="s">
        <v>341</v>
      </c>
      <c r="AO10" s="6" t="s">
        <v>341</v>
      </c>
      <c r="AP10" s="6" t="s">
        <v>341</v>
      </c>
      <c r="AQ10" s="6">
        <v>135</v>
      </c>
      <c r="AR10" s="6" t="s">
        <v>343</v>
      </c>
      <c r="AS10" s="5">
        <v>3</v>
      </c>
      <c r="AT10" s="30">
        <f t="shared" si="3"/>
        <v>3</v>
      </c>
      <c r="AU10" s="19">
        <v>0.8</v>
      </c>
      <c r="AV10" s="6" t="s">
        <v>339</v>
      </c>
      <c r="AW10" s="5">
        <v>4</v>
      </c>
      <c r="AX10" s="6" t="s">
        <v>358</v>
      </c>
      <c r="AY10" s="6" t="s">
        <v>343</v>
      </c>
      <c r="AZ10" s="5">
        <v>3</v>
      </c>
      <c r="BA10" s="9">
        <v>105050</v>
      </c>
      <c r="BB10" s="9" t="s">
        <v>342</v>
      </c>
      <c r="BC10" s="5">
        <v>2</v>
      </c>
      <c r="BD10" s="30">
        <f t="shared" si="4"/>
        <v>3</v>
      </c>
      <c r="BE10" s="19" t="s">
        <v>341</v>
      </c>
      <c r="BF10" s="6" t="s">
        <v>341</v>
      </c>
      <c r="BG10" s="6" t="s">
        <v>341</v>
      </c>
      <c r="BH10" s="6" t="s">
        <v>341</v>
      </c>
      <c r="BI10" s="6" t="s">
        <v>341</v>
      </c>
      <c r="BJ10" s="6" t="s">
        <v>341</v>
      </c>
      <c r="BK10" s="30" t="str">
        <f t="shared" si="0"/>
        <v>N/A</v>
      </c>
      <c r="BL10" s="19">
        <v>57</v>
      </c>
      <c r="BM10" s="6" t="s">
        <v>339</v>
      </c>
      <c r="BN10" s="5">
        <v>4</v>
      </c>
      <c r="BO10" s="6">
        <v>31.9</v>
      </c>
      <c r="BP10" s="6" t="s">
        <v>339</v>
      </c>
      <c r="BQ10" s="5">
        <v>4</v>
      </c>
      <c r="BR10" s="30">
        <f t="shared" si="5"/>
        <v>4</v>
      </c>
      <c r="BS10" s="19">
        <v>64</v>
      </c>
      <c r="BT10" s="6" t="s">
        <v>343</v>
      </c>
      <c r="BU10" s="5">
        <v>3</v>
      </c>
      <c r="BV10" s="10">
        <v>-1E-4</v>
      </c>
      <c r="BW10" s="6" t="s">
        <v>343</v>
      </c>
      <c r="BX10" s="5">
        <v>3</v>
      </c>
      <c r="BY10" s="6">
        <v>-0.1</v>
      </c>
      <c r="BZ10" s="6" t="s">
        <v>343</v>
      </c>
      <c r="CA10" s="5">
        <v>3</v>
      </c>
      <c r="CB10" s="30">
        <f t="shared" si="6"/>
        <v>3</v>
      </c>
      <c r="CC10" s="19">
        <v>11</v>
      </c>
      <c r="CD10" s="6" t="s">
        <v>343</v>
      </c>
      <c r="CE10" s="5">
        <v>3</v>
      </c>
      <c r="CF10" s="6">
        <v>3</v>
      </c>
      <c r="CG10" s="6" t="s">
        <v>342</v>
      </c>
      <c r="CH10" s="5">
        <v>2</v>
      </c>
      <c r="CI10" s="8">
        <v>0.1</v>
      </c>
      <c r="CJ10" s="6" t="s">
        <v>339</v>
      </c>
      <c r="CK10" s="5">
        <v>4</v>
      </c>
      <c r="CL10" s="30">
        <f t="shared" si="7"/>
        <v>3</v>
      </c>
    </row>
    <row r="11" spans="1:90">
      <c r="A11" s="5" t="s">
        <v>232</v>
      </c>
      <c r="B11" s="5" t="s">
        <v>365</v>
      </c>
      <c r="C11" s="19">
        <v>0.68300000000000005</v>
      </c>
      <c r="D11" s="6" t="s">
        <v>342</v>
      </c>
      <c r="E11" s="5">
        <v>2</v>
      </c>
      <c r="F11" s="7">
        <v>6.3E-3</v>
      </c>
      <c r="G11" s="130" t="s">
        <v>339</v>
      </c>
      <c r="H11" s="5">
        <v>4</v>
      </c>
      <c r="I11" s="6" t="s">
        <v>366</v>
      </c>
      <c r="J11" s="6" t="s">
        <v>342</v>
      </c>
      <c r="K11" s="5">
        <v>2</v>
      </c>
      <c r="L11" s="20">
        <f t="shared" si="8"/>
        <v>2.6666666666666665</v>
      </c>
      <c r="M11" s="19">
        <v>3</v>
      </c>
      <c r="N11" s="6" t="s">
        <v>343</v>
      </c>
      <c r="O11" s="5">
        <v>3</v>
      </c>
      <c r="P11" s="7">
        <v>0.13400000000000001</v>
      </c>
      <c r="Q11" s="6" t="s">
        <v>342</v>
      </c>
      <c r="R11" s="5">
        <v>2</v>
      </c>
      <c r="S11" s="30">
        <f t="shared" si="9"/>
        <v>2.5</v>
      </c>
      <c r="T11" s="19">
        <v>86</v>
      </c>
      <c r="U11" s="6" t="s">
        <v>343</v>
      </c>
      <c r="V11" s="5">
        <v>3</v>
      </c>
      <c r="W11" s="7">
        <v>9.2999999999999999E-2</v>
      </c>
      <c r="X11" s="6" t="s">
        <v>343</v>
      </c>
      <c r="Y11" s="5">
        <v>3</v>
      </c>
      <c r="Z11" s="30">
        <f t="shared" si="1"/>
        <v>3</v>
      </c>
      <c r="AA11" s="36">
        <v>1.6E-2</v>
      </c>
      <c r="AB11" s="6" t="s">
        <v>339</v>
      </c>
      <c r="AC11" s="5">
        <v>4</v>
      </c>
      <c r="AD11" s="8">
        <v>0.03</v>
      </c>
      <c r="AE11" s="6" t="s">
        <v>339</v>
      </c>
      <c r="AF11" s="5">
        <v>4</v>
      </c>
      <c r="AG11" s="8">
        <v>0.95</v>
      </c>
      <c r="AH11" s="6" t="s">
        <v>339</v>
      </c>
      <c r="AI11" s="5">
        <v>4</v>
      </c>
      <c r="AJ11" s="8">
        <v>0.49</v>
      </c>
      <c r="AK11" s="6" t="s">
        <v>342</v>
      </c>
      <c r="AL11" s="5">
        <v>2</v>
      </c>
      <c r="AM11" s="30">
        <f t="shared" si="2"/>
        <v>3.5</v>
      </c>
      <c r="AN11" s="19" t="s">
        <v>341</v>
      </c>
      <c r="AO11" s="6" t="s">
        <v>341</v>
      </c>
      <c r="AP11" s="6" t="s">
        <v>341</v>
      </c>
      <c r="AQ11" s="6" t="s">
        <v>341</v>
      </c>
      <c r="AR11" s="6" t="s">
        <v>341</v>
      </c>
      <c r="AS11" s="6" t="s">
        <v>341</v>
      </c>
      <c r="AT11" s="30" t="str">
        <f t="shared" si="3"/>
        <v>N/A</v>
      </c>
      <c r="AU11" s="19">
        <v>0.52</v>
      </c>
      <c r="AV11" s="6" t="s">
        <v>343</v>
      </c>
      <c r="AW11" s="5">
        <v>3</v>
      </c>
      <c r="AX11" s="6" t="s">
        <v>361</v>
      </c>
      <c r="AY11" s="6" t="s">
        <v>342</v>
      </c>
      <c r="AZ11" s="5">
        <v>2</v>
      </c>
      <c r="BA11" s="9">
        <v>5553</v>
      </c>
      <c r="BB11" s="9" t="s">
        <v>343</v>
      </c>
      <c r="BC11" s="5">
        <v>3</v>
      </c>
      <c r="BD11" s="30">
        <f t="shared" si="4"/>
        <v>2.6666666666666665</v>
      </c>
      <c r="BE11" s="19" t="s">
        <v>341</v>
      </c>
      <c r="BF11" s="6" t="s">
        <v>341</v>
      </c>
      <c r="BG11" s="6" t="s">
        <v>341</v>
      </c>
      <c r="BH11" s="6">
        <v>3.9</v>
      </c>
      <c r="BI11" s="6" t="s">
        <v>338</v>
      </c>
      <c r="BJ11" s="5">
        <v>1</v>
      </c>
      <c r="BK11" s="30">
        <f t="shared" si="0"/>
        <v>1</v>
      </c>
      <c r="BL11" s="19">
        <v>53</v>
      </c>
      <c r="BM11" s="6" t="s">
        <v>339</v>
      </c>
      <c r="BN11" s="5">
        <v>4</v>
      </c>
      <c r="BO11" s="6">
        <v>62.1</v>
      </c>
      <c r="BP11" s="6" t="s">
        <v>343</v>
      </c>
      <c r="BQ11" s="5">
        <v>3</v>
      </c>
      <c r="BR11" s="30">
        <f t="shared" si="5"/>
        <v>3.5</v>
      </c>
      <c r="BS11" s="19">
        <v>130</v>
      </c>
      <c r="BT11" s="6" t="s">
        <v>339</v>
      </c>
      <c r="BU11" s="5">
        <v>4</v>
      </c>
      <c r="BV11" s="10">
        <v>-8.5000000000000006E-3</v>
      </c>
      <c r="BW11" s="6" t="s">
        <v>338</v>
      </c>
      <c r="BX11" s="5">
        <v>1</v>
      </c>
      <c r="BY11" s="6">
        <v>-11.4</v>
      </c>
      <c r="BZ11" s="6" t="s">
        <v>343</v>
      </c>
      <c r="CA11" s="5">
        <v>3</v>
      </c>
      <c r="CB11" s="30">
        <f t="shared" si="6"/>
        <v>2.6666666666666665</v>
      </c>
      <c r="CC11" s="19">
        <v>81</v>
      </c>
      <c r="CD11" s="6" t="s">
        <v>338</v>
      </c>
      <c r="CE11" s="5">
        <v>1</v>
      </c>
      <c r="CF11" s="6">
        <v>0</v>
      </c>
      <c r="CG11" s="6" t="s">
        <v>339</v>
      </c>
      <c r="CH11" s="5">
        <v>4</v>
      </c>
      <c r="CI11" s="8">
        <v>0</v>
      </c>
      <c r="CJ11" s="6" t="s">
        <v>339</v>
      </c>
      <c r="CK11" s="5">
        <v>4</v>
      </c>
      <c r="CL11" s="30">
        <f t="shared" si="7"/>
        <v>3</v>
      </c>
    </row>
    <row r="12" spans="1:90">
      <c r="A12" s="5" t="s">
        <v>233</v>
      </c>
      <c r="B12" s="5" t="s">
        <v>367</v>
      </c>
      <c r="C12" s="19">
        <v>0.52500000000000002</v>
      </c>
      <c r="D12" s="6" t="s">
        <v>338</v>
      </c>
      <c r="E12" s="5">
        <v>1</v>
      </c>
      <c r="F12" s="7">
        <v>0.40899999999999997</v>
      </c>
      <c r="G12" s="130" t="s">
        <v>342</v>
      </c>
      <c r="H12" s="5">
        <v>2</v>
      </c>
      <c r="I12" s="6" t="s">
        <v>368</v>
      </c>
      <c r="J12" s="6" t="s">
        <v>338</v>
      </c>
      <c r="K12" s="5">
        <v>1</v>
      </c>
      <c r="L12" s="20">
        <f t="shared" si="8"/>
        <v>1.3333333333333333</v>
      </c>
      <c r="M12" s="19">
        <v>4</v>
      </c>
      <c r="N12" s="6" t="s">
        <v>342</v>
      </c>
      <c r="O12" s="5">
        <v>2</v>
      </c>
      <c r="P12" s="7">
        <v>0.373</v>
      </c>
      <c r="Q12" s="6" t="s">
        <v>342</v>
      </c>
      <c r="R12" s="5">
        <v>2</v>
      </c>
      <c r="S12" s="30">
        <f t="shared" si="9"/>
        <v>2</v>
      </c>
      <c r="T12" s="19">
        <v>152</v>
      </c>
      <c r="U12" s="6" t="s">
        <v>342</v>
      </c>
      <c r="V12" s="5">
        <v>2</v>
      </c>
      <c r="W12" s="7">
        <v>0.28899999999999998</v>
      </c>
      <c r="X12" s="6" t="s">
        <v>342</v>
      </c>
      <c r="Y12" s="5">
        <v>2</v>
      </c>
      <c r="Z12" s="30">
        <f t="shared" si="1"/>
        <v>2</v>
      </c>
      <c r="AA12" s="36">
        <v>0.247</v>
      </c>
      <c r="AB12" s="6" t="s">
        <v>342</v>
      </c>
      <c r="AC12" s="5">
        <v>2</v>
      </c>
      <c r="AD12" s="8">
        <v>0.25</v>
      </c>
      <c r="AE12" s="6" t="s">
        <v>338</v>
      </c>
      <c r="AF12" s="5">
        <v>1</v>
      </c>
      <c r="AG12" s="8">
        <v>0.41</v>
      </c>
      <c r="AH12" s="6" t="s">
        <v>338</v>
      </c>
      <c r="AI12" s="5">
        <v>1</v>
      </c>
      <c r="AJ12" s="8">
        <v>0.12</v>
      </c>
      <c r="AK12" s="6" t="s">
        <v>338</v>
      </c>
      <c r="AL12" s="5">
        <v>1</v>
      </c>
      <c r="AM12" s="30">
        <f t="shared" si="2"/>
        <v>1.25</v>
      </c>
      <c r="AN12" s="19" t="s">
        <v>369</v>
      </c>
      <c r="AO12" s="6" t="s">
        <v>338</v>
      </c>
      <c r="AP12" s="5">
        <v>1</v>
      </c>
      <c r="AQ12" s="6">
        <v>66</v>
      </c>
      <c r="AR12" s="6" t="s">
        <v>342</v>
      </c>
      <c r="AS12" s="5">
        <v>2</v>
      </c>
      <c r="AT12" s="30">
        <f t="shared" si="3"/>
        <v>1.5</v>
      </c>
      <c r="AU12" s="19">
        <v>0.69</v>
      </c>
      <c r="AV12" s="6" t="s">
        <v>343</v>
      </c>
      <c r="AW12" s="5">
        <v>3</v>
      </c>
      <c r="AX12" s="6" t="s">
        <v>341</v>
      </c>
      <c r="AY12" s="6" t="s">
        <v>341</v>
      </c>
      <c r="AZ12" s="6" t="s">
        <v>341</v>
      </c>
      <c r="BA12" s="9">
        <v>2242</v>
      </c>
      <c r="BB12" s="9" t="s">
        <v>339</v>
      </c>
      <c r="BC12" s="5">
        <v>4</v>
      </c>
      <c r="BD12" s="30">
        <f t="shared" si="4"/>
        <v>3.5</v>
      </c>
      <c r="BE12" s="19">
        <v>99</v>
      </c>
      <c r="BF12" s="6" t="s">
        <v>339</v>
      </c>
      <c r="BG12" s="5">
        <v>4</v>
      </c>
      <c r="BH12" s="6" t="s">
        <v>341</v>
      </c>
      <c r="BI12" s="6" t="s">
        <v>341</v>
      </c>
      <c r="BJ12" s="6" t="s">
        <v>341</v>
      </c>
      <c r="BK12" s="30">
        <f t="shared" si="0"/>
        <v>4</v>
      </c>
      <c r="BL12" s="19">
        <v>42</v>
      </c>
      <c r="BM12" s="6" t="s">
        <v>343</v>
      </c>
      <c r="BN12" s="5">
        <v>3</v>
      </c>
      <c r="BO12" s="6">
        <v>72.5</v>
      </c>
      <c r="BP12" s="6" t="s">
        <v>343</v>
      </c>
      <c r="BQ12" s="5">
        <v>3</v>
      </c>
      <c r="BR12" s="30">
        <f t="shared" si="5"/>
        <v>3</v>
      </c>
      <c r="BS12" s="19">
        <v>130</v>
      </c>
      <c r="BT12" s="6" t="s">
        <v>339</v>
      </c>
      <c r="BU12" s="5">
        <v>4</v>
      </c>
      <c r="BV12" s="10">
        <v>-1.47E-2</v>
      </c>
      <c r="BW12" s="6" t="s">
        <v>338</v>
      </c>
      <c r="BX12" s="5">
        <v>1</v>
      </c>
      <c r="BY12" s="6">
        <v>-50</v>
      </c>
      <c r="BZ12" s="6" t="s">
        <v>343</v>
      </c>
      <c r="CA12" s="5">
        <v>3</v>
      </c>
      <c r="CB12" s="30">
        <f t="shared" si="6"/>
        <v>2.6666666666666665</v>
      </c>
      <c r="CC12" s="19">
        <v>53</v>
      </c>
      <c r="CD12" s="6" t="s">
        <v>338</v>
      </c>
      <c r="CE12" s="5">
        <v>1</v>
      </c>
      <c r="CF12" s="6">
        <v>0</v>
      </c>
      <c r="CG12" s="6" t="s">
        <v>339</v>
      </c>
      <c r="CH12" s="5">
        <v>4</v>
      </c>
      <c r="CI12" s="8">
        <v>0</v>
      </c>
      <c r="CJ12" s="6" t="s">
        <v>339</v>
      </c>
      <c r="CK12" s="5">
        <v>4</v>
      </c>
      <c r="CL12" s="30">
        <f t="shared" si="7"/>
        <v>3</v>
      </c>
    </row>
    <row r="13" spans="1:90">
      <c r="A13" s="5" t="s">
        <v>234</v>
      </c>
      <c r="B13" s="5" t="s">
        <v>370</v>
      </c>
      <c r="C13" s="19">
        <v>0.69199999999999995</v>
      </c>
      <c r="D13" s="6" t="s">
        <v>342</v>
      </c>
      <c r="E13" s="5">
        <v>2</v>
      </c>
      <c r="F13" s="7">
        <v>1.9E-2</v>
      </c>
      <c r="G13" s="130" t="s">
        <v>339</v>
      </c>
      <c r="H13" s="5">
        <v>4</v>
      </c>
      <c r="I13" s="6" t="s">
        <v>371</v>
      </c>
      <c r="J13" s="6" t="s">
        <v>343</v>
      </c>
      <c r="K13" s="5">
        <v>3</v>
      </c>
      <c r="L13" s="20">
        <f t="shared" si="8"/>
        <v>3</v>
      </c>
      <c r="M13" s="19">
        <v>3</v>
      </c>
      <c r="N13" s="6" t="s">
        <v>343</v>
      </c>
      <c r="O13" s="5">
        <v>3</v>
      </c>
      <c r="P13" s="7">
        <v>4.3999999999999997E-2</v>
      </c>
      <c r="Q13" s="6" t="s">
        <v>343</v>
      </c>
      <c r="R13" s="5">
        <v>3</v>
      </c>
      <c r="S13" s="30">
        <f t="shared" si="9"/>
        <v>3</v>
      </c>
      <c r="T13" s="19">
        <v>99</v>
      </c>
      <c r="U13" s="6" t="s">
        <v>343</v>
      </c>
      <c r="V13" s="5">
        <v>3</v>
      </c>
      <c r="W13" s="7">
        <v>4.3999999999999997E-2</v>
      </c>
      <c r="X13" s="6" t="s">
        <v>343</v>
      </c>
      <c r="Y13" s="5">
        <v>3</v>
      </c>
      <c r="Z13" s="30">
        <f t="shared" si="1"/>
        <v>3</v>
      </c>
      <c r="AA13" s="36">
        <v>0.154</v>
      </c>
      <c r="AB13" s="6" t="s">
        <v>342</v>
      </c>
      <c r="AC13" s="5">
        <v>2</v>
      </c>
      <c r="AD13" s="8">
        <v>0.14000000000000001</v>
      </c>
      <c r="AE13" s="6" t="s">
        <v>343</v>
      </c>
      <c r="AF13" s="5">
        <v>3</v>
      </c>
      <c r="AG13" s="8">
        <v>0.86</v>
      </c>
      <c r="AH13" s="6" t="s">
        <v>343</v>
      </c>
      <c r="AI13" s="5">
        <v>3</v>
      </c>
      <c r="AJ13" s="8">
        <v>0.76</v>
      </c>
      <c r="AK13" s="6" t="s">
        <v>343</v>
      </c>
      <c r="AL13" s="5">
        <v>3</v>
      </c>
      <c r="AM13" s="30">
        <f t="shared" si="2"/>
        <v>2.75</v>
      </c>
      <c r="AN13" s="19" t="s">
        <v>369</v>
      </c>
      <c r="AO13" s="6" t="s">
        <v>338</v>
      </c>
      <c r="AP13" s="5">
        <v>1</v>
      </c>
      <c r="AQ13" s="6">
        <v>129</v>
      </c>
      <c r="AR13" s="6" t="s">
        <v>343</v>
      </c>
      <c r="AS13" s="5">
        <v>3</v>
      </c>
      <c r="AT13" s="30">
        <f t="shared" si="3"/>
        <v>2</v>
      </c>
      <c r="AU13" s="19">
        <v>0.39</v>
      </c>
      <c r="AV13" s="6" t="s">
        <v>342</v>
      </c>
      <c r="AW13" s="5">
        <v>2</v>
      </c>
      <c r="AX13" s="6" t="s">
        <v>361</v>
      </c>
      <c r="AY13" s="6" t="s">
        <v>342</v>
      </c>
      <c r="AZ13" s="5">
        <v>2</v>
      </c>
      <c r="BA13" s="9">
        <v>22172</v>
      </c>
      <c r="BB13" s="9" t="s">
        <v>343</v>
      </c>
      <c r="BC13" s="5">
        <v>3</v>
      </c>
      <c r="BD13" s="30">
        <f t="shared" si="4"/>
        <v>2.3333333333333335</v>
      </c>
      <c r="BE13" s="19">
        <v>74</v>
      </c>
      <c r="BF13" s="6" t="s">
        <v>339</v>
      </c>
      <c r="BG13" s="5">
        <v>4</v>
      </c>
      <c r="BH13" s="6">
        <v>1.4</v>
      </c>
      <c r="BI13" s="6" t="s">
        <v>339</v>
      </c>
      <c r="BJ13" s="5">
        <v>4</v>
      </c>
      <c r="BK13" s="30">
        <f t="shared" si="0"/>
        <v>4</v>
      </c>
      <c r="BL13" s="19">
        <v>39</v>
      </c>
      <c r="BM13" s="6" t="s">
        <v>343</v>
      </c>
      <c r="BN13" s="5">
        <v>3</v>
      </c>
      <c r="BO13" s="6">
        <v>73.400000000000006</v>
      </c>
      <c r="BP13" s="6" t="s">
        <v>343</v>
      </c>
      <c r="BQ13" s="5">
        <v>3</v>
      </c>
      <c r="BR13" s="30">
        <f t="shared" si="5"/>
        <v>3</v>
      </c>
      <c r="BS13" s="19">
        <v>10</v>
      </c>
      <c r="BT13" s="6" t="s">
        <v>338</v>
      </c>
      <c r="BU13" s="5">
        <v>1</v>
      </c>
      <c r="BV13" s="10">
        <v>-4.3E-3</v>
      </c>
      <c r="BW13" s="6" t="s">
        <v>342</v>
      </c>
      <c r="BX13" s="5">
        <v>2</v>
      </c>
      <c r="BY13" s="6">
        <v>-225.2</v>
      </c>
      <c r="BZ13" s="6" t="s">
        <v>342</v>
      </c>
      <c r="CA13" s="5">
        <v>2</v>
      </c>
      <c r="CB13" s="30">
        <f t="shared" si="6"/>
        <v>1.6666666666666667</v>
      </c>
      <c r="CC13" s="19">
        <v>18</v>
      </c>
      <c r="CD13" s="6" t="s">
        <v>343</v>
      </c>
      <c r="CE13" s="5">
        <v>3</v>
      </c>
      <c r="CF13" s="6">
        <v>1</v>
      </c>
      <c r="CG13" s="6" t="s">
        <v>343</v>
      </c>
      <c r="CH13" s="5">
        <v>3</v>
      </c>
      <c r="CI13" s="8">
        <v>0.28000000000000003</v>
      </c>
      <c r="CJ13" s="6" t="s">
        <v>343</v>
      </c>
      <c r="CK13" s="5">
        <v>3</v>
      </c>
      <c r="CL13" s="30">
        <f t="shared" si="7"/>
        <v>3</v>
      </c>
    </row>
    <row r="14" spans="1:90" ht="24">
      <c r="A14" s="5" t="s">
        <v>372</v>
      </c>
      <c r="B14" s="5" t="s">
        <v>373</v>
      </c>
      <c r="C14" s="19">
        <v>0.78</v>
      </c>
      <c r="D14" s="6" t="s">
        <v>343</v>
      </c>
      <c r="E14" s="5">
        <v>3</v>
      </c>
      <c r="F14" s="7" t="s">
        <v>341</v>
      </c>
      <c r="G14" s="130" t="s">
        <v>341</v>
      </c>
      <c r="H14" s="6" t="s">
        <v>341</v>
      </c>
      <c r="I14" s="6" t="s">
        <v>374</v>
      </c>
      <c r="J14" s="6" t="s">
        <v>339</v>
      </c>
      <c r="K14" s="5">
        <v>4</v>
      </c>
      <c r="L14" s="20">
        <f t="shared" si="8"/>
        <v>3.5</v>
      </c>
      <c r="M14" s="19">
        <v>3</v>
      </c>
      <c r="N14" s="6" t="s">
        <v>343</v>
      </c>
      <c r="O14" s="5">
        <v>3</v>
      </c>
      <c r="P14" s="7">
        <v>1E-4</v>
      </c>
      <c r="Q14" s="6" t="s">
        <v>339</v>
      </c>
      <c r="R14" s="5">
        <v>4</v>
      </c>
      <c r="S14" s="30">
        <f t="shared" si="9"/>
        <v>3.5</v>
      </c>
      <c r="T14" s="19">
        <v>38</v>
      </c>
      <c r="U14" s="6" t="s">
        <v>339</v>
      </c>
      <c r="V14" s="5">
        <v>4</v>
      </c>
      <c r="W14" s="7">
        <v>0</v>
      </c>
      <c r="X14" s="6" t="s">
        <v>339</v>
      </c>
      <c r="Y14" s="5">
        <v>4</v>
      </c>
      <c r="Z14" s="30">
        <f t="shared" si="1"/>
        <v>4</v>
      </c>
      <c r="AA14" s="36">
        <v>8.8999999999999996E-2</v>
      </c>
      <c r="AB14" s="6" t="s">
        <v>343</v>
      </c>
      <c r="AC14" s="5">
        <v>3</v>
      </c>
      <c r="AD14" s="8" t="s">
        <v>341</v>
      </c>
      <c r="AE14" s="6" t="s">
        <v>341</v>
      </c>
      <c r="AF14" s="6" t="s">
        <v>341</v>
      </c>
      <c r="AG14" s="8">
        <v>0.99</v>
      </c>
      <c r="AH14" s="6" t="s">
        <v>339</v>
      </c>
      <c r="AI14" s="5">
        <v>4</v>
      </c>
      <c r="AJ14" s="8">
        <v>0.96</v>
      </c>
      <c r="AK14" s="6" t="s">
        <v>339</v>
      </c>
      <c r="AL14" s="5">
        <v>4</v>
      </c>
      <c r="AM14" s="30">
        <f t="shared" si="2"/>
        <v>3.6666666666666665</v>
      </c>
      <c r="AN14" s="19" t="s">
        <v>341</v>
      </c>
      <c r="AO14" s="6" t="s">
        <v>341</v>
      </c>
      <c r="AP14" s="6" t="s">
        <v>341</v>
      </c>
      <c r="AQ14" s="6">
        <v>98</v>
      </c>
      <c r="AR14" s="6" t="s">
        <v>343</v>
      </c>
      <c r="AS14" s="5">
        <v>3</v>
      </c>
      <c r="AT14" s="30">
        <f t="shared" si="3"/>
        <v>3</v>
      </c>
      <c r="AU14" s="19">
        <v>0.6</v>
      </c>
      <c r="AV14" s="6" t="s">
        <v>343</v>
      </c>
      <c r="AW14" s="5">
        <v>3</v>
      </c>
      <c r="AX14" s="6" t="s">
        <v>355</v>
      </c>
      <c r="AY14" s="6" t="s">
        <v>339</v>
      </c>
      <c r="AZ14" s="5">
        <v>4</v>
      </c>
      <c r="BA14" s="9">
        <v>99147</v>
      </c>
      <c r="BB14" s="9" t="s">
        <v>342</v>
      </c>
      <c r="BC14" s="5">
        <v>2</v>
      </c>
      <c r="BD14" s="30">
        <f t="shared" si="4"/>
        <v>3</v>
      </c>
      <c r="BE14" s="19">
        <v>41</v>
      </c>
      <c r="BF14" s="6" t="s">
        <v>342</v>
      </c>
      <c r="BG14" s="5">
        <v>2</v>
      </c>
      <c r="BH14" s="6" t="s">
        <v>341</v>
      </c>
      <c r="BI14" s="6" t="s">
        <v>341</v>
      </c>
      <c r="BJ14" s="6" t="s">
        <v>341</v>
      </c>
      <c r="BK14" s="30">
        <f t="shared" si="0"/>
        <v>2</v>
      </c>
      <c r="BL14" s="19">
        <v>34</v>
      </c>
      <c r="BM14" s="6" t="s">
        <v>342</v>
      </c>
      <c r="BN14" s="5">
        <v>2</v>
      </c>
      <c r="BO14" s="6">
        <v>73</v>
      </c>
      <c r="BP14" s="6" t="s">
        <v>343</v>
      </c>
      <c r="BQ14" s="5">
        <v>3</v>
      </c>
      <c r="BR14" s="30">
        <f t="shared" si="5"/>
        <v>2.5</v>
      </c>
      <c r="BS14" s="19">
        <v>48</v>
      </c>
      <c r="BT14" s="6" t="s">
        <v>342</v>
      </c>
      <c r="BU14" s="5">
        <v>2</v>
      </c>
      <c r="BV14" s="8">
        <v>0.4</v>
      </c>
      <c r="BW14" s="6" t="s">
        <v>339</v>
      </c>
      <c r="BX14" s="5">
        <v>4</v>
      </c>
      <c r="BY14" s="6">
        <v>8.5</v>
      </c>
      <c r="BZ14" s="6" t="s">
        <v>339</v>
      </c>
      <c r="CA14" s="5">
        <v>4</v>
      </c>
      <c r="CB14" s="30">
        <f t="shared" si="6"/>
        <v>3.3333333333333335</v>
      </c>
      <c r="CC14" s="19">
        <v>4</v>
      </c>
      <c r="CD14" s="6" t="s">
        <v>339</v>
      </c>
      <c r="CE14" s="5">
        <v>4</v>
      </c>
      <c r="CF14" s="6">
        <v>1</v>
      </c>
      <c r="CG14" s="6" t="s">
        <v>343</v>
      </c>
      <c r="CH14" s="5">
        <v>3</v>
      </c>
      <c r="CI14" s="8">
        <v>0</v>
      </c>
      <c r="CJ14" s="6" t="s">
        <v>339</v>
      </c>
      <c r="CK14" s="5">
        <v>4</v>
      </c>
      <c r="CL14" s="30">
        <f t="shared" si="7"/>
        <v>3.6666666666666665</v>
      </c>
    </row>
    <row r="15" spans="1:90">
      <c r="A15" s="5" t="s">
        <v>235</v>
      </c>
      <c r="B15" s="5" t="s">
        <v>375</v>
      </c>
      <c r="C15" s="19">
        <v>0.754</v>
      </c>
      <c r="D15" s="6" t="s">
        <v>343</v>
      </c>
      <c r="E15" s="5">
        <v>3</v>
      </c>
      <c r="F15" s="7">
        <v>8.9999999999999993E-3</v>
      </c>
      <c r="G15" s="130" t="s">
        <v>339</v>
      </c>
      <c r="H15" s="5">
        <v>4</v>
      </c>
      <c r="I15" s="6" t="s">
        <v>376</v>
      </c>
      <c r="J15" s="6" t="s">
        <v>343</v>
      </c>
      <c r="K15" s="5">
        <v>3</v>
      </c>
      <c r="L15" s="20">
        <f t="shared" si="8"/>
        <v>3.3333333333333335</v>
      </c>
      <c r="M15" s="19">
        <v>5</v>
      </c>
      <c r="N15" s="6" t="s">
        <v>338</v>
      </c>
      <c r="O15" s="5">
        <v>1</v>
      </c>
      <c r="P15" s="7">
        <v>1.7999999999999999E-2</v>
      </c>
      <c r="Q15" s="6" t="s">
        <v>339</v>
      </c>
      <c r="R15" s="5">
        <v>4</v>
      </c>
      <c r="S15" s="30">
        <f t="shared" si="9"/>
        <v>2.5</v>
      </c>
      <c r="T15" s="19">
        <v>94</v>
      </c>
      <c r="U15" s="6" t="s">
        <v>343</v>
      </c>
      <c r="V15" s="5">
        <v>3</v>
      </c>
      <c r="W15" s="7">
        <v>0.02</v>
      </c>
      <c r="X15" s="6" t="s">
        <v>339</v>
      </c>
      <c r="Y15" s="5">
        <v>4</v>
      </c>
      <c r="Z15" s="30">
        <f t="shared" si="1"/>
        <v>3.5</v>
      </c>
      <c r="AA15" s="36">
        <v>2.1000000000000001E-2</v>
      </c>
      <c r="AB15" s="6" t="s">
        <v>339</v>
      </c>
      <c r="AC15" s="5">
        <v>4</v>
      </c>
      <c r="AD15" s="8">
        <v>0.05</v>
      </c>
      <c r="AE15" s="6" t="s">
        <v>343</v>
      </c>
      <c r="AF15" s="5">
        <v>3</v>
      </c>
      <c r="AG15" s="8">
        <v>0.92</v>
      </c>
      <c r="AH15" s="6" t="s">
        <v>339</v>
      </c>
      <c r="AI15" s="5">
        <v>4</v>
      </c>
      <c r="AJ15" s="8">
        <v>0.74</v>
      </c>
      <c r="AK15" s="6" t="s">
        <v>343</v>
      </c>
      <c r="AL15" s="5">
        <v>3</v>
      </c>
      <c r="AM15" s="30">
        <f t="shared" si="2"/>
        <v>3.5</v>
      </c>
      <c r="AN15" s="19" t="s">
        <v>341</v>
      </c>
      <c r="AO15" s="6" t="s">
        <v>341</v>
      </c>
      <c r="AP15" s="6" t="s">
        <v>341</v>
      </c>
      <c r="AQ15" s="6">
        <v>142</v>
      </c>
      <c r="AR15" s="6" t="s">
        <v>339</v>
      </c>
      <c r="AS15" s="5">
        <v>4</v>
      </c>
      <c r="AT15" s="30">
        <f t="shared" si="3"/>
        <v>4</v>
      </c>
      <c r="AU15" s="19">
        <v>0.48</v>
      </c>
      <c r="AV15" s="6" t="s">
        <v>342</v>
      </c>
      <c r="AW15" s="5">
        <v>2</v>
      </c>
      <c r="AX15" s="6" t="s">
        <v>358</v>
      </c>
      <c r="AY15" s="6" t="s">
        <v>343</v>
      </c>
      <c r="AZ15" s="5">
        <v>3</v>
      </c>
      <c r="BA15" s="9">
        <v>463789</v>
      </c>
      <c r="BB15" s="9" t="s">
        <v>342</v>
      </c>
      <c r="BC15" s="5">
        <v>2</v>
      </c>
      <c r="BD15" s="30">
        <f t="shared" si="4"/>
        <v>2.3333333333333335</v>
      </c>
      <c r="BE15" s="19" t="s">
        <v>341</v>
      </c>
      <c r="BF15" s="6" t="s">
        <v>341</v>
      </c>
      <c r="BG15" s="6" t="s">
        <v>341</v>
      </c>
      <c r="BH15" s="6">
        <v>1.8</v>
      </c>
      <c r="BI15" s="6" t="s">
        <v>339</v>
      </c>
      <c r="BJ15" s="5">
        <v>4</v>
      </c>
      <c r="BK15" s="30">
        <f t="shared" si="0"/>
        <v>4</v>
      </c>
      <c r="BL15" s="19">
        <v>42</v>
      </c>
      <c r="BM15" s="6" t="s">
        <v>343</v>
      </c>
      <c r="BN15" s="5">
        <v>3</v>
      </c>
      <c r="BO15" s="6">
        <v>73.900000000000006</v>
      </c>
      <c r="BP15" s="6" t="s">
        <v>343</v>
      </c>
      <c r="BQ15" s="5">
        <v>3</v>
      </c>
      <c r="BR15" s="30">
        <f t="shared" si="5"/>
        <v>3</v>
      </c>
      <c r="BS15" s="19">
        <v>27</v>
      </c>
      <c r="BT15" s="6" t="s">
        <v>342</v>
      </c>
      <c r="BU15" s="5">
        <v>2</v>
      </c>
      <c r="BV15" s="7">
        <v>-3.0000000000000001E-3</v>
      </c>
      <c r="BW15" s="6" t="s">
        <v>342</v>
      </c>
      <c r="BX15" s="5">
        <v>2</v>
      </c>
      <c r="BY15" s="6">
        <v>-1496.1</v>
      </c>
      <c r="BZ15" s="6" t="s">
        <v>338</v>
      </c>
      <c r="CA15" s="5">
        <v>1</v>
      </c>
      <c r="CB15" s="30">
        <f t="shared" si="6"/>
        <v>1.6666666666666667</v>
      </c>
      <c r="CC15" s="19">
        <v>27</v>
      </c>
      <c r="CD15" s="6" t="s">
        <v>342</v>
      </c>
      <c r="CE15" s="5">
        <v>2</v>
      </c>
      <c r="CF15" s="6">
        <v>0</v>
      </c>
      <c r="CG15" s="6" t="s">
        <v>339</v>
      </c>
      <c r="CH15" s="5">
        <v>4</v>
      </c>
      <c r="CI15" s="8">
        <v>0.31</v>
      </c>
      <c r="CJ15" s="6" t="s">
        <v>343</v>
      </c>
      <c r="CK15" s="5">
        <v>3</v>
      </c>
      <c r="CL15" s="30">
        <f t="shared" si="7"/>
        <v>3</v>
      </c>
    </row>
    <row r="16" spans="1:90">
      <c r="A16" s="5" t="s">
        <v>377</v>
      </c>
      <c r="B16" s="5" t="s">
        <v>378</v>
      </c>
      <c r="C16" s="19">
        <v>0.79500000000000004</v>
      </c>
      <c r="D16" s="6" t="s">
        <v>343</v>
      </c>
      <c r="E16" s="5">
        <v>3</v>
      </c>
      <c r="F16" s="7" t="s">
        <v>341</v>
      </c>
      <c r="G16" s="130" t="s">
        <v>341</v>
      </c>
      <c r="H16" s="6" t="s">
        <v>341</v>
      </c>
      <c r="I16" s="6" t="s">
        <v>379</v>
      </c>
      <c r="J16" s="6" t="s">
        <v>339</v>
      </c>
      <c r="K16" s="5">
        <v>4</v>
      </c>
      <c r="L16" s="20">
        <f t="shared" si="8"/>
        <v>3.5</v>
      </c>
      <c r="M16" s="19">
        <v>3</v>
      </c>
      <c r="N16" s="6" t="s">
        <v>343</v>
      </c>
      <c r="O16" s="5">
        <v>3</v>
      </c>
      <c r="P16" s="7" t="s">
        <v>341</v>
      </c>
      <c r="Q16" s="6" t="s">
        <v>341</v>
      </c>
      <c r="R16" s="7" t="s">
        <v>341</v>
      </c>
      <c r="S16" s="30">
        <f t="shared" si="9"/>
        <v>3</v>
      </c>
      <c r="T16" s="19">
        <v>52</v>
      </c>
      <c r="U16" s="6" t="s">
        <v>339</v>
      </c>
      <c r="V16" s="5">
        <v>4</v>
      </c>
      <c r="W16" s="7" t="s">
        <v>341</v>
      </c>
      <c r="X16" s="6" t="s">
        <v>341</v>
      </c>
      <c r="Y16" s="6" t="s">
        <v>341</v>
      </c>
      <c r="Z16" s="30">
        <f t="shared" si="1"/>
        <v>4</v>
      </c>
      <c r="AA16" s="36" t="s">
        <v>341</v>
      </c>
      <c r="AB16" s="6" t="s">
        <v>341</v>
      </c>
      <c r="AC16" s="6" t="s">
        <v>341</v>
      </c>
      <c r="AD16" s="8" t="s">
        <v>341</v>
      </c>
      <c r="AE16" s="6" t="s">
        <v>341</v>
      </c>
      <c r="AF16" s="6" t="s">
        <v>341</v>
      </c>
      <c r="AG16" s="8" t="s">
        <v>341</v>
      </c>
      <c r="AH16" s="6" t="s">
        <v>341</v>
      </c>
      <c r="AI16" s="6" t="s">
        <v>341</v>
      </c>
      <c r="AJ16" s="8" t="s">
        <v>341</v>
      </c>
      <c r="AK16" s="6" t="s">
        <v>341</v>
      </c>
      <c r="AL16" s="6" t="s">
        <v>341</v>
      </c>
      <c r="AM16" s="30" t="str">
        <f t="shared" si="2"/>
        <v>N/A</v>
      </c>
      <c r="AN16" s="19" t="s">
        <v>341</v>
      </c>
      <c r="AO16" s="6" t="s">
        <v>341</v>
      </c>
      <c r="AP16" s="6" t="s">
        <v>341</v>
      </c>
      <c r="AQ16" s="6">
        <v>78</v>
      </c>
      <c r="AR16" s="6" t="s">
        <v>342</v>
      </c>
      <c r="AS16" s="5">
        <v>2</v>
      </c>
      <c r="AT16" s="30">
        <f t="shared" si="3"/>
        <v>2</v>
      </c>
      <c r="AU16" s="19">
        <v>0.57999999999999996</v>
      </c>
      <c r="AV16" s="6" t="s">
        <v>343</v>
      </c>
      <c r="AW16" s="5">
        <v>3</v>
      </c>
      <c r="AX16" s="6" t="s">
        <v>355</v>
      </c>
      <c r="AY16" s="6" t="s">
        <v>339</v>
      </c>
      <c r="AZ16" s="5">
        <v>4</v>
      </c>
      <c r="BA16" s="9">
        <v>31497</v>
      </c>
      <c r="BB16" s="9" t="s">
        <v>343</v>
      </c>
      <c r="BC16" s="5">
        <v>3</v>
      </c>
      <c r="BD16" s="30">
        <f t="shared" si="4"/>
        <v>3.3333333333333335</v>
      </c>
      <c r="BE16" s="19" t="s">
        <v>341</v>
      </c>
      <c r="BF16" s="6" t="s">
        <v>341</v>
      </c>
      <c r="BG16" s="6" t="s">
        <v>341</v>
      </c>
      <c r="BH16" s="6" t="s">
        <v>341</v>
      </c>
      <c r="BI16" s="6" t="s">
        <v>341</v>
      </c>
      <c r="BJ16" s="6" t="s">
        <v>341</v>
      </c>
      <c r="BK16" s="30" t="str">
        <f t="shared" si="0"/>
        <v>N/A</v>
      </c>
      <c r="BL16" s="19">
        <v>46</v>
      </c>
      <c r="BM16" s="6" t="s">
        <v>343</v>
      </c>
      <c r="BN16" s="5">
        <v>3</v>
      </c>
      <c r="BO16" s="6">
        <v>51.6</v>
      </c>
      <c r="BP16" s="6" t="s">
        <v>343</v>
      </c>
      <c r="BQ16" s="5">
        <v>3</v>
      </c>
      <c r="BR16" s="30">
        <f t="shared" si="5"/>
        <v>3</v>
      </c>
      <c r="BS16" s="19">
        <v>119</v>
      </c>
      <c r="BT16" s="6" t="s">
        <v>339</v>
      </c>
      <c r="BU16" s="5">
        <v>4</v>
      </c>
      <c r="BV16" s="10">
        <v>4.1000000000000003E-3</v>
      </c>
      <c r="BW16" s="6" t="s">
        <v>339</v>
      </c>
      <c r="BX16" s="5">
        <v>4</v>
      </c>
      <c r="BY16" s="6">
        <v>15.6</v>
      </c>
      <c r="BZ16" s="6" t="s">
        <v>339</v>
      </c>
      <c r="CA16" s="5">
        <v>4</v>
      </c>
      <c r="CB16" s="30">
        <f t="shared" si="6"/>
        <v>4</v>
      </c>
      <c r="CC16" s="19" t="s">
        <v>341</v>
      </c>
      <c r="CD16" s="6" t="s">
        <v>341</v>
      </c>
      <c r="CE16" s="6" t="s">
        <v>341</v>
      </c>
      <c r="CF16" s="6">
        <v>2</v>
      </c>
      <c r="CG16" s="6" t="s">
        <v>343</v>
      </c>
      <c r="CH16" s="5">
        <v>3</v>
      </c>
      <c r="CI16" s="8">
        <v>0</v>
      </c>
      <c r="CJ16" s="6" t="s">
        <v>339</v>
      </c>
      <c r="CK16" s="5">
        <v>4</v>
      </c>
      <c r="CL16" s="30">
        <f t="shared" si="7"/>
        <v>3.5</v>
      </c>
    </row>
    <row r="17" spans="1:90">
      <c r="A17" s="5" t="s">
        <v>236</v>
      </c>
      <c r="B17" s="5" t="s">
        <v>380</v>
      </c>
      <c r="C17" s="19">
        <v>0.44900000000000001</v>
      </c>
      <c r="D17" s="6" t="s">
        <v>338</v>
      </c>
      <c r="E17" s="5">
        <v>1</v>
      </c>
      <c r="F17" s="7" t="s">
        <v>341</v>
      </c>
      <c r="G17" s="130" t="s">
        <v>341</v>
      </c>
      <c r="H17" s="6" t="s">
        <v>341</v>
      </c>
      <c r="I17" s="6" t="s">
        <v>381</v>
      </c>
      <c r="J17" s="6" t="s">
        <v>338</v>
      </c>
      <c r="K17" s="5">
        <v>1</v>
      </c>
      <c r="L17" s="20">
        <f t="shared" si="8"/>
        <v>1</v>
      </c>
      <c r="M17" s="19">
        <v>4</v>
      </c>
      <c r="N17" s="6" t="s">
        <v>342</v>
      </c>
      <c r="O17" s="5">
        <v>2</v>
      </c>
      <c r="P17" s="7">
        <v>0.312</v>
      </c>
      <c r="Q17" s="6" t="s">
        <v>342</v>
      </c>
      <c r="R17" s="5">
        <v>2</v>
      </c>
      <c r="S17" s="30">
        <f t="shared" si="9"/>
        <v>2</v>
      </c>
      <c r="T17" s="19">
        <v>157</v>
      </c>
      <c r="U17" s="6" t="s">
        <v>338</v>
      </c>
      <c r="V17" s="5">
        <v>1</v>
      </c>
      <c r="W17" s="7">
        <v>0.32500000000000001</v>
      </c>
      <c r="X17" s="6" t="s">
        <v>342</v>
      </c>
      <c r="Y17" s="5">
        <v>2</v>
      </c>
      <c r="Z17" s="30">
        <f t="shared" si="1"/>
        <v>1.5</v>
      </c>
      <c r="AA17" s="36">
        <v>0.35699999999999998</v>
      </c>
      <c r="AB17" s="6" t="s">
        <v>338</v>
      </c>
      <c r="AC17" s="5">
        <v>1</v>
      </c>
      <c r="AD17" s="8">
        <v>0.42</v>
      </c>
      <c r="AE17" s="6" t="s">
        <v>338</v>
      </c>
      <c r="AF17" s="5">
        <v>1</v>
      </c>
      <c r="AG17" s="8">
        <v>0.21</v>
      </c>
      <c r="AH17" s="6" t="s">
        <v>338</v>
      </c>
      <c r="AI17" s="5">
        <v>1</v>
      </c>
      <c r="AJ17" s="8">
        <v>0.03</v>
      </c>
      <c r="AK17" s="6" t="s">
        <v>338</v>
      </c>
      <c r="AL17" s="5">
        <v>1</v>
      </c>
      <c r="AM17" s="30">
        <f t="shared" si="2"/>
        <v>1</v>
      </c>
      <c r="AN17" s="19" t="s">
        <v>369</v>
      </c>
      <c r="AO17" s="6" t="s">
        <v>338</v>
      </c>
      <c r="AP17" s="5">
        <v>1</v>
      </c>
      <c r="AQ17" s="6">
        <v>76</v>
      </c>
      <c r="AR17" s="6" t="s">
        <v>342</v>
      </c>
      <c r="AS17" s="5">
        <v>2</v>
      </c>
      <c r="AT17" s="30">
        <f t="shared" si="3"/>
        <v>1.5</v>
      </c>
      <c r="AU17" s="19">
        <v>0.67</v>
      </c>
      <c r="AV17" s="6" t="s">
        <v>343</v>
      </c>
      <c r="AW17" s="5">
        <v>3</v>
      </c>
      <c r="AX17" s="6" t="s">
        <v>355</v>
      </c>
      <c r="AY17" s="6" t="s">
        <v>339</v>
      </c>
      <c r="AZ17" s="5">
        <v>4</v>
      </c>
      <c r="BA17" s="9">
        <v>1614399</v>
      </c>
      <c r="BB17" s="9" t="s">
        <v>338</v>
      </c>
      <c r="BC17" s="5">
        <v>1</v>
      </c>
      <c r="BD17" s="30">
        <f t="shared" si="4"/>
        <v>2.6666666666666665</v>
      </c>
      <c r="BE17" s="19">
        <v>38</v>
      </c>
      <c r="BF17" s="6" t="s">
        <v>342</v>
      </c>
      <c r="BG17" s="5">
        <v>2</v>
      </c>
      <c r="BH17" s="6">
        <v>1.4</v>
      </c>
      <c r="BI17" s="6" t="s">
        <v>339</v>
      </c>
      <c r="BJ17" s="5">
        <v>4</v>
      </c>
      <c r="BK17" s="30">
        <f t="shared" si="0"/>
        <v>3</v>
      </c>
      <c r="BL17" s="19">
        <v>30</v>
      </c>
      <c r="BM17" s="6" t="s">
        <v>342</v>
      </c>
      <c r="BN17" s="5">
        <v>2</v>
      </c>
      <c r="BO17" s="6">
        <v>90.5</v>
      </c>
      <c r="BP17" s="6" t="s">
        <v>338</v>
      </c>
      <c r="BQ17" s="5">
        <v>1</v>
      </c>
      <c r="BR17" s="30">
        <f t="shared" si="5"/>
        <v>1.5</v>
      </c>
      <c r="BS17" s="19">
        <v>130</v>
      </c>
      <c r="BT17" s="6" t="s">
        <v>339</v>
      </c>
      <c r="BU17" s="5">
        <v>4</v>
      </c>
      <c r="BV17" s="10">
        <v>-7.7000000000000002E-3</v>
      </c>
      <c r="BW17" s="6" t="s">
        <v>338</v>
      </c>
      <c r="BX17" s="5">
        <v>1</v>
      </c>
      <c r="BY17" s="6">
        <v>-50</v>
      </c>
      <c r="BZ17" s="6" t="s">
        <v>343</v>
      </c>
      <c r="CA17" s="5">
        <v>3</v>
      </c>
      <c r="CB17" s="30">
        <f t="shared" si="6"/>
        <v>2.6666666666666665</v>
      </c>
      <c r="CC17" s="19">
        <v>19</v>
      </c>
      <c r="CD17" s="6" t="s">
        <v>343</v>
      </c>
      <c r="CE17" s="5">
        <v>3</v>
      </c>
      <c r="CF17" s="6">
        <v>3</v>
      </c>
      <c r="CG17" s="6" t="s">
        <v>342</v>
      </c>
      <c r="CH17" s="5">
        <v>2</v>
      </c>
      <c r="CI17" s="8">
        <v>0.42</v>
      </c>
      <c r="CJ17" s="6" t="s">
        <v>342</v>
      </c>
      <c r="CK17" s="5">
        <v>2</v>
      </c>
      <c r="CL17" s="30">
        <f t="shared" si="7"/>
        <v>2.3333333333333335</v>
      </c>
    </row>
    <row r="18" spans="1:90">
      <c r="A18" s="5" t="s">
        <v>237</v>
      </c>
      <c r="B18" s="5" t="s">
        <v>382</v>
      </c>
      <c r="C18" s="19">
        <v>0.42599999999999999</v>
      </c>
      <c r="D18" s="6" t="s">
        <v>338</v>
      </c>
      <c r="E18" s="5">
        <v>1</v>
      </c>
      <c r="F18" s="7">
        <v>0.46100000000000002</v>
      </c>
      <c r="G18" s="130" t="s">
        <v>342</v>
      </c>
      <c r="H18" s="5">
        <v>2</v>
      </c>
      <c r="I18" s="6" t="s">
        <v>383</v>
      </c>
      <c r="J18" s="6" t="s">
        <v>338</v>
      </c>
      <c r="K18" s="5">
        <v>1</v>
      </c>
      <c r="L18" s="20">
        <f t="shared" si="8"/>
        <v>1.3333333333333333</v>
      </c>
      <c r="M18" s="19">
        <v>5</v>
      </c>
      <c r="N18" s="6" t="s">
        <v>338</v>
      </c>
      <c r="O18" s="5">
        <v>1</v>
      </c>
      <c r="P18" s="7">
        <v>0.79400000000000004</v>
      </c>
      <c r="Q18" s="6" t="s">
        <v>338</v>
      </c>
      <c r="R18" s="5">
        <v>1</v>
      </c>
      <c r="S18" s="30">
        <f t="shared" si="9"/>
        <v>1</v>
      </c>
      <c r="T18" s="19">
        <v>127</v>
      </c>
      <c r="U18" s="6" t="s">
        <v>342</v>
      </c>
      <c r="V18" s="5">
        <v>2</v>
      </c>
      <c r="W18" s="7">
        <v>0.79010000000000002</v>
      </c>
      <c r="X18" s="6" t="s">
        <v>338</v>
      </c>
      <c r="Y18" s="5">
        <v>1</v>
      </c>
      <c r="Z18" s="30">
        <f t="shared" si="1"/>
        <v>1.5</v>
      </c>
      <c r="AA18" s="36">
        <v>0.33200000000000002</v>
      </c>
      <c r="AB18" s="6" t="s">
        <v>338</v>
      </c>
      <c r="AC18" s="5">
        <v>1</v>
      </c>
      <c r="AD18" s="8">
        <v>0.31</v>
      </c>
      <c r="AE18" s="6" t="s">
        <v>338</v>
      </c>
      <c r="AF18" s="5">
        <v>1</v>
      </c>
      <c r="AG18" s="8">
        <v>0.47</v>
      </c>
      <c r="AH18" s="6" t="s">
        <v>338</v>
      </c>
      <c r="AI18" s="5">
        <v>1</v>
      </c>
      <c r="AJ18" s="8">
        <v>0.19</v>
      </c>
      <c r="AK18" s="6" t="s">
        <v>338</v>
      </c>
      <c r="AL18" s="5">
        <v>1</v>
      </c>
      <c r="AM18" s="30">
        <f t="shared" si="2"/>
        <v>1</v>
      </c>
      <c r="AN18" s="19" t="s">
        <v>341</v>
      </c>
      <c r="AO18" s="6" t="s">
        <v>341</v>
      </c>
      <c r="AP18" s="6" t="s">
        <v>341</v>
      </c>
      <c r="AQ18" s="6">
        <v>3</v>
      </c>
      <c r="AR18" s="6" t="s">
        <v>338</v>
      </c>
      <c r="AS18" s="5">
        <v>1</v>
      </c>
      <c r="AT18" s="30">
        <f t="shared" si="3"/>
        <v>1</v>
      </c>
      <c r="AU18" s="19" t="s">
        <v>341</v>
      </c>
      <c r="AV18" s="6" t="s">
        <v>341</v>
      </c>
      <c r="AW18" s="6" t="s">
        <v>341</v>
      </c>
      <c r="AX18" s="6" t="s">
        <v>341</v>
      </c>
      <c r="AY18" s="6" t="s">
        <v>341</v>
      </c>
      <c r="AZ18" s="6" t="s">
        <v>341</v>
      </c>
      <c r="BA18" s="9">
        <v>107146</v>
      </c>
      <c r="BB18" s="9" t="s">
        <v>342</v>
      </c>
      <c r="BC18" s="5">
        <v>2</v>
      </c>
      <c r="BD18" s="30">
        <f t="shared" si="4"/>
        <v>2</v>
      </c>
      <c r="BE18" s="19">
        <v>19</v>
      </c>
      <c r="BF18" s="6" t="s">
        <v>338</v>
      </c>
      <c r="BG18" s="5">
        <v>1</v>
      </c>
      <c r="BH18" s="6" t="s">
        <v>341</v>
      </c>
      <c r="BI18" s="6" t="s">
        <v>341</v>
      </c>
      <c r="BJ18" s="6" t="s">
        <v>341</v>
      </c>
      <c r="BK18" s="30">
        <f t="shared" si="0"/>
        <v>1</v>
      </c>
      <c r="BL18" s="19">
        <v>10</v>
      </c>
      <c r="BM18" s="6" t="s">
        <v>338</v>
      </c>
      <c r="BN18" s="5">
        <v>1</v>
      </c>
      <c r="BO18" s="6">
        <v>95.1</v>
      </c>
      <c r="BP18" s="6" t="s">
        <v>338</v>
      </c>
      <c r="BQ18" s="5">
        <v>1</v>
      </c>
      <c r="BR18" s="30">
        <f t="shared" si="5"/>
        <v>1</v>
      </c>
      <c r="BS18" s="19">
        <v>57</v>
      </c>
      <c r="BT18" s="6" t="s">
        <v>343</v>
      </c>
      <c r="BU18" s="5">
        <v>3</v>
      </c>
      <c r="BV18" s="10">
        <v>3.73E-2</v>
      </c>
      <c r="BW18" s="6" t="s">
        <v>339</v>
      </c>
      <c r="BX18" s="5">
        <v>4</v>
      </c>
      <c r="BY18" s="6">
        <v>8.6</v>
      </c>
      <c r="BZ18" s="6" t="s">
        <v>339</v>
      </c>
      <c r="CA18" s="5">
        <v>4</v>
      </c>
      <c r="CB18" s="30">
        <f t="shared" si="6"/>
        <v>3.6666666666666665</v>
      </c>
      <c r="CC18" s="19">
        <v>29</v>
      </c>
      <c r="CD18" s="6" t="s">
        <v>342</v>
      </c>
      <c r="CE18" s="5">
        <v>2</v>
      </c>
      <c r="CF18" s="6">
        <v>0</v>
      </c>
      <c r="CG18" s="6" t="s">
        <v>339</v>
      </c>
      <c r="CH18" s="5">
        <v>4</v>
      </c>
      <c r="CI18" s="8">
        <v>0.34</v>
      </c>
      <c r="CJ18" s="6" t="s">
        <v>343</v>
      </c>
      <c r="CK18" s="5">
        <v>3</v>
      </c>
      <c r="CL18" s="30">
        <f t="shared" si="7"/>
        <v>3</v>
      </c>
    </row>
    <row r="19" spans="1:90">
      <c r="A19" s="5" t="s">
        <v>238</v>
      </c>
      <c r="B19" s="5" t="s">
        <v>384</v>
      </c>
      <c r="C19" s="19">
        <v>0.57599999999999996</v>
      </c>
      <c r="D19" s="6" t="s">
        <v>342</v>
      </c>
      <c r="E19" s="5">
        <v>2</v>
      </c>
      <c r="F19" s="7">
        <v>0.246</v>
      </c>
      <c r="G19" s="130" t="s">
        <v>343</v>
      </c>
      <c r="H19" s="5">
        <v>3</v>
      </c>
      <c r="I19" s="6" t="s">
        <v>385</v>
      </c>
      <c r="J19" s="6" t="s">
        <v>338</v>
      </c>
      <c r="K19" s="5">
        <v>1</v>
      </c>
      <c r="L19" s="20">
        <f t="shared" si="8"/>
        <v>2</v>
      </c>
      <c r="M19" s="19">
        <v>4</v>
      </c>
      <c r="N19" s="6" t="s">
        <v>342</v>
      </c>
      <c r="O19" s="5">
        <v>2</v>
      </c>
      <c r="P19" s="7">
        <v>0.21299999999999999</v>
      </c>
      <c r="Q19" s="6" t="s">
        <v>342</v>
      </c>
      <c r="R19" s="5">
        <v>2</v>
      </c>
      <c r="S19" s="30">
        <f t="shared" si="9"/>
        <v>2</v>
      </c>
      <c r="T19" s="19">
        <v>148</v>
      </c>
      <c r="U19" s="6" t="s">
        <v>342</v>
      </c>
      <c r="V19" s="5">
        <v>2</v>
      </c>
      <c r="W19" s="7">
        <v>0.222</v>
      </c>
      <c r="X19" s="6" t="s">
        <v>342</v>
      </c>
      <c r="Y19" s="5">
        <v>2</v>
      </c>
      <c r="Z19" s="30">
        <f t="shared" si="1"/>
        <v>2</v>
      </c>
      <c r="AA19" s="36">
        <v>0.437</v>
      </c>
      <c r="AB19" s="6" t="s">
        <v>338</v>
      </c>
      <c r="AC19" s="5">
        <v>1</v>
      </c>
      <c r="AD19" s="8">
        <v>0.39</v>
      </c>
      <c r="AE19" s="6" t="s">
        <v>338</v>
      </c>
      <c r="AF19" s="5">
        <v>1</v>
      </c>
      <c r="AG19" s="8">
        <v>0.57999999999999996</v>
      </c>
      <c r="AH19" s="6" t="s">
        <v>342</v>
      </c>
      <c r="AI19" s="5">
        <v>2</v>
      </c>
      <c r="AJ19" s="8">
        <v>0.27</v>
      </c>
      <c r="AK19" s="6" t="s">
        <v>338</v>
      </c>
      <c r="AL19" s="5">
        <v>1</v>
      </c>
      <c r="AM19" s="30">
        <f t="shared" si="2"/>
        <v>1.25</v>
      </c>
      <c r="AN19" s="19" t="s">
        <v>341</v>
      </c>
      <c r="AO19" s="6" t="s">
        <v>341</v>
      </c>
      <c r="AP19" s="6" t="s">
        <v>341</v>
      </c>
      <c r="AQ19" s="6">
        <v>44</v>
      </c>
      <c r="AR19" s="6" t="s">
        <v>342</v>
      </c>
      <c r="AS19" s="5">
        <v>2</v>
      </c>
      <c r="AT19" s="30">
        <f t="shared" si="3"/>
        <v>2</v>
      </c>
      <c r="AU19" s="19">
        <v>0.46</v>
      </c>
      <c r="AV19" s="6" t="s">
        <v>342</v>
      </c>
      <c r="AW19" s="5">
        <v>2</v>
      </c>
      <c r="AX19" s="6" t="s">
        <v>361</v>
      </c>
      <c r="AY19" s="6" t="s">
        <v>342</v>
      </c>
      <c r="AZ19" s="5">
        <v>2</v>
      </c>
      <c r="BA19" s="9">
        <v>1399608</v>
      </c>
      <c r="BB19" s="9" t="s">
        <v>338</v>
      </c>
      <c r="BC19" s="5">
        <v>1</v>
      </c>
      <c r="BD19" s="30">
        <f t="shared" si="4"/>
        <v>1.6666666666666667</v>
      </c>
      <c r="BE19" s="19">
        <v>16</v>
      </c>
      <c r="BF19" s="6" t="s">
        <v>338</v>
      </c>
      <c r="BG19" s="5">
        <v>1</v>
      </c>
      <c r="BH19" s="6">
        <v>2.9</v>
      </c>
      <c r="BI19" s="6" t="s">
        <v>343</v>
      </c>
      <c r="BJ19" s="5">
        <v>3</v>
      </c>
      <c r="BK19" s="30">
        <f t="shared" si="0"/>
        <v>2</v>
      </c>
      <c r="BL19" s="19">
        <v>9</v>
      </c>
      <c r="BM19" s="6" t="s">
        <v>338</v>
      </c>
      <c r="BN19" s="5">
        <v>1</v>
      </c>
      <c r="BO19" s="6">
        <v>96</v>
      </c>
      <c r="BP19" s="6" t="s">
        <v>338</v>
      </c>
      <c r="BQ19" s="5">
        <v>1</v>
      </c>
      <c r="BR19" s="30">
        <f t="shared" si="5"/>
        <v>1</v>
      </c>
      <c r="BS19" s="19">
        <v>68</v>
      </c>
      <c r="BT19" s="6" t="s">
        <v>343</v>
      </c>
      <c r="BU19" s="5">
        <v>3</v>
      </c>
      <c r="BV19" s="10">
        <v>-2.7000000000000001E-3</v>
      </c>
      <c r="BW19" s="6" t="s">
        <v>342</v>
      </c>
      <c r="BX19" s="5">
        <v>2</v>
      </c>
      <c r="BY19" s="6">
        <v>-56</v>
      </c>
      <c r="BZ19" s="6" t="s">
        <v>343</v>
      </c>
      <c r="CA19" s="5">
        <v>3</v>
      </c>
      <c r="CB19" s="30">
        <f t="shared" si="6"/>
        <v>2.6666666666666665</v>
      </c>
      <c r="CC19" s="19">
        <v>0</v>
      </c>
      <c r="CD19" s="6" t="s">
        <v>339</v>
      </c>
      <c r="CE19" s="5">
        <v>4</v>
      </c>
      <c r="CF19" s="6">
        <v>0</v>
      </c>
      <c r="CG19" s="6" t="s">
        <v>339</v>
      </c>
      <c r="CH19" s="5">
        <v>4</v>
      </c>
      <c r="CI19" s="8">
        <v>0.09</v>
      </c>
      <c r="CJ19" s="6" t="s">
        <v>339</v>
      </c>
      <c r="CK19" s="5">
        <v>4</v>
      </c>
      <c r="CL19" s="30">
        <f t="shared" si="7"/>
        <v>4</v>
      </c>
    </row>
    <row r="20" spans="1:90">
      <c r="A20" s="5" t="s">
        <v>386</v>
      </c>
      <c r="B20" s="5" t="s">
        <v>387</v>
      </c>
      <c r="C20" s="19">
        <v>0.93600000000000005</v>
      </c>
      <c r="D20" s="6" t="s">
        <v>339</v>
      </c>
      <c r="E20" s="5">
        <v>4</v>
      </c>
      <c r="F20" s="7" t="s">
        <v>341</v>
      </c>
      <c r="G20" s="130" t="s">
        <v>341</v>
      </c>
      <c r="H20" s="6" t="s">
        <v>341</v>
      </c>
      <c r="I20" s="6" t="s">
        <v>388</v>
      </c>
      <c r="J20" s="6" t="s">
        <v>339</v>
      </c>
      <c r="K20" s="5">
        <v>4</v>
      </c>
      <c r="L20" s="20">
        <f t="shared" si="8"/>
        <v>4</v>
      </c>
      <c r="M20" s="19">
        <v>3</v>
      </c>
      <c r="N20" s="6" t="s">
        <v>343</v>
      </c>
      <c r="O20" s="5">
        <v>3</v>
      </c>
      <c r="P20" s="7" t="s">
        <v>341</v>
      </c>
      <c r="Q20" s="6" t="s">
        <v>341</v>
      </c>
      <c r="R20" s="7" t="s">
        <v>341</v>
      </c>
      <c r="S20" s="30">
        <f t="shared" si="9"/>
        <v>3</v>
      </c>
      <c r="T20" s="19">
        <v>17</v>
      </c>
      <c r="U20" s="6" t="s">
        <v>339</v>
      </c>
      <c r="V20" s="5">
        <v>4</v>
      </c>
      <c r="W20" s="7" t="s">
        <v>341</v>
      </c>
      <c r="X20" s="6" t="s">
        <v>341</v>
      </c>
      <c r="Y20" s="6" t="s">
        <v>341</v>
      </c>
      <c r="Z20" s="30">
        <f t="shared" si="1"/>
        <v>4</v>
      </c>
      <c r="AA20" s="36" t="s">
        <v>341</v>
      </c>
      <c r="AB20" s="6" t="s">
        <v>341</v>
      </c>
      <c r="AC20" s="6" t="s">
        <v>341</v>
      </c>
      <c r="AD20" s="8" t="s">
        <v>341</v>
      </c>
      <c r="AE20" s="6" t="s">
        <v>341</v>
      </c>
      <c r="AF20" s="6" t="s">
        <v>341</v>
      </c>
      <c r="AG20" s="8" t="s">
        <v>341</v>
      </c>
      <c r="AH20" s="6" t="s">
        <v>341</v>
      </c>
      <c r="AI20" s="6" t="s">
        <v>341</v>
      </c>
      <c r="AJ20" s="8" t="s">
        <v>341</v>
      </c>
      <c r="AK20" s="6" t="s">
        <v>341</v>
      </c>
      <c r="AL20" s="6" t="s">
        <v>341</v>
      </c>
      <c r="AM20" s="30" t="str">
        <f t="shared" si="2"/>
        <v>N/A</v>
      </c>
      <c r="AN20" s="19" t="s">
        <v>341</v>
      </c>
      <c r="AO20" s="6" t="s">
        <v>341</v>
      </c>
      <c r="AP20" s="6" t="s">
        <v>341</v>
      </c>
      <c r="AQ20" s="6">
        <v>166</v>
      </c>
      <c r="AR20" s="6" t="s">
        <v>339</v>
      </c>
      <c r="AS20" s="5">
        <v>4</v>
      </c>
      <c r="AT20" s="30">
        <f t="shared" si="3"/>
        <v>4</v>
      </c>
      <c r="AU20" s="19">
        <v>0.65</v>
      </c>
      <c r="AV20" s="6" t="s">
        <v>343</v>
      </c>
      <c r="AW20" s="5">
        <v>3</v>
      </c>
      <c r="AX20" s="6" t="s">
        <v>355</v>
      </c>
      <c r="AY20" s="6" t="s">
        <v>339</v>
      </c>
      <c r="AZ20" s="5">
        <v>4</v>
      </c>
      <c r="BA20" s="9">
        <v>197555</v>
      </c>
      <c r="BB20" s="9" t="s">
        <v>342</v>
      </c>
      <c r="BC20" s="5">
        <v>2</v>
      </c>
      <c r="BD20" s="30">
        <f t="shared" si="4"/>
        <v>3</v>
      </c>
      <c r="BE20" s="19" t="s">
        <v>341</v>
      </c>
      <c r="BF20" s="6" t="s">
        <v>341</v>
      </c>
      <c r="BG20" s="6" t="s">
        <v>341</v>
      </c>
      <c r="BH20" s="6">
        <v>2.6</v>
      </c>
      <c r="BI20" s="6" t="s">
        <v>343</v>
      </c>
      <c r="BJ20" s="5">
        <v>3</v>
      </c>
      <c r="BK20" s="30">
        <f t="shared" si="0"/>
        <v>3</v>
      </c>
      <c r="BL20" s="19">
        <v>58</v>
      </c>
      <c r="BM20" s="6" t="s">
        <v>339</v>
      </c>
      <c r="BN20" s="5">
        <v>4</v>
      </c>
      <c r="BO20" s="6">
        <v>20.100000000000001</v>
      </c>
      <c r="BP20" s="6" t="s">
        <v>339</v>
      </c>
      <c r="BQ20" s="5">
        <v>4</v>
      </c>
      <c r="BR20" s="30">
        <f t="shared" si="5"/>
        <v>4</v>
      </c>
      <c r="BS20" s="19">
        <v>62</v>
      </c>
      <c r="BT20" s="6" t="s">
        <v>343</v>
      </c>
      <c r="BU20" s="5">
        <v>3</v>
      </c>
      <c r="BV20" s="10">
        <v>-1E-4</v>
      </c>
      <c r="BW20" s="6" t="s">
        <v>343</v>
      </c>
      <c r="BX20" s="5">
        <v>3</v>
      </c>
      <c r="BY20" s="6">
        <v>-39.4</v>
      </c>
      <c r="BZ20" s="6" t="s">
        <v>343</v>
      </c>
      <c r="CA20" s="5">
        <v>3</v>
      </c>
      <c r="CB20" s="30">
        <f t="shared" si="6"/>
        <v>3</v>
      </c>
      <c r="CC20" s="19" t="s">
        <v>341</v>
      </c>
      <c r="CD20" s="6" t="s">
        <v>341</v>
      </c>
      <c r="CE20" s="6" t="s">
        <v>341</v>
      </c>
      <c r="CF20" s="6">
        <v>0</v>
      </c>
      <c r="CG20" s="6" t="s">
        <v>339</v>
      </c>
      <c r="CH20" s="5">
        <v>4</v>
      </c>
      <c r="CI20" s="8">
        <v>0.18</v>
      </c>
      <c r="CJ20" s="6" t="s">
        <v>343</v>
      </c>
      <c r="CK20" s="5">
        <v>3</v>
      </c>
      <c r="CL20" s="30">
        <f t="shared" si="7"/>
        <v>3.5</v>
      </c>
    </row>
    <row r="21" spans="1:90">
      <c r="A21" s="6" t="s">
        <v>389</v>
      </c>
      <c r="B21" s="5" t="s">
        <v>390</v>
      </c>
      <c r="C21" s="19" t="s">
        <v>341</v>
      </c>
      <c r="D21" s="6" t="s">
        <v>341</v>
      </c>
      <c r="E21" s="6" t="s">
        <v>341</v>
      </c>
      <c r="F21" s="6" t="s">
        <v>341</v>
      </c>
      <c r="G21" s="130" t="s">
        <v>341</v>
      </c>
      <c r="H21" s="6" t="s">
        <v>341</v>
      </c>
      <c r="I21" s="6" t="s">
        <v>341</v>
      </c>
      <c r="J21" s="130" t="s">
        <v>341</v>
      </c>
      <c r="K21" s="6" t="s">
        <v>341</v>
      </c>
      <c r="L21" s="20" t="str">
        <f t="shared" si="8"/>
        <v>N/A</v>
      </c>
      <c r="M21" s="19" t="s">
        <v>341</v>
      </c>
      <c r="N21" s="6" t="s">
        <v>341</v>
      </c>
      <c r="O21" s="6" t="s">
        <v>341</v>
      </c>
      <c r="P21" s="7" t="s">
        <v>341</v>
      </c>
      <c r="Q21" s="6" t="s">
        <v>341</v>
      </c>
      <c r="R21" s="7" t="s">
        <v>341</v>
      </c>
      <c r="S21" s="30" t="str">
        <f t="shared" si="9"/>
        <v>N/A</v>
      </c>
      <c r="T21" s="19" t="s">
        <v>341</v>
      </c>
      <c r="U21" s="6" t="s">
        <v>341</v>
      </c>
      <c r="V21" s="6" t="s">
        <v>341</v>
      </c>
      <c r="W21" s="7" t="s">
        <v>341</v>
      </c>
      <c r="X21" s="6" t="s">
        <v>341</v>
      </c>
      <c r="Y21" s="6" t="s">
        <v>341</v>
      </c>
      <c r="Z21" s="30" t="str">
        <f t="shared" si="1"/>
        <v>N/A</v>
      </c>
      <c r="AA21" s="36" t="s">
        <v>341</v>
      </c>
      <c r="AB21" s="6" t="s">
        <v>341</v>
      </c>
      <c r="AC21" s="6" t="s">
        <v>341</v>
      </c>
      <c r="AD21" s="8" t="s">
        <v>341</v>
      </c>
      <c r="AE21" s="6" t="s">
        <v>341</v>
      </c>
      <c r="AF21" s="6" t="s">
        <v>341</v>
      </c>
      <c r="AG21" s="6" t="s">
        <v>341</v>
      </c>
      <c r="AH21" s="6" t="s">
        <v>341</v>
      </c>
      <c r="AI21" s="6" t="s">
        <v>341</v>
      </c>
      <c r="AJ21" s="8" t="s">
        <v>341</v>
      </c>
      <c r="AK21" s="6" t="s">
        <v>341</v>
      </c>
      <c r="AL21" s="6" t="s">
        <v>341</v>
      </c>
      <c r="AM21" s="30" t="str">
        <f t="shared" si="2"/>
        <v>N/A</v>
      </c>
      <c r="AN21" s="19" t="s">
        <v>341</v>
      </c>
      <c r="AO21" s="6" t="s">
        <v>341</v>
      </c>
      <c r="AP21" s="6" t="s">
        <v>341</v>
      </c>
      <c r="AQ21" s="6" t="s">
        <v>341</v>
      </c>
      <c r="AR21" s="6" t="s">
        <v>341</v>
      </c>
      <c r="AS21" s="6" t="s">
        <v>341</v>
      </c>
      <c r="AT21" s="30" t="str">
        <f t="shared" si="3"/>
        <v>N/A</v>
      </c>
      <c r="AU21" s="19" t="s">
        <v>341</v>
      </c>
      <c r="AV21" s="6" t="s">
        <v>341</v>
      </c>
      <c r="AW21" s="6" t="s">
        <v>341</v>
      </c>
      <c r="AX21" s="6" t="s">
        <v>341</v>
      </c>
      <c r="AY21" s="6" t="s">
        <v>341</v>
      </c>
      <c r="AZ21" s="6" t="s">
        <v>341</v>
      </c>
      <c r="BA21" s="6">
        <v>179</v>
      </c>
      <c r="BB21" s="6" t="s">
        <v>339</v>
      </c>
      <c r="BC21" s="5">
        <v>4</v>
      </c>
      <c r="BD21" s="30">
        <f t="shared" si="4"/>
        <v>4</v>
      </c>
      <c r="BE21" s="19" t="s">
        <v>341</v>
      </c>
      <c r="BF21" s="6" t="s">
        <v>341</v>
      </c>
      <c r="BG21" s="6" t="s">
        <v>341</v>
      </c>
      <c r="BH21" s="6" t="s">
        <v>341</v>
      </c>
      <c r="BI21" s="6" t="s">
        <v>341</v>
      </c>
      <c r="BJ21" s="6" t="s">
        <v>341</v>
      </c>
      <c r="BK21" s="30" t="str">
        <f t="shared" si="0"/>
        <v>N/A</v>
      </c>
      <c r="BL21" s="19" t="s">
        <v>341</v>
      </c>
      <c r="BM21" s="6" t="s">
        <v>341</v>
      </c>
      <c r="BN21" s="6" t="s">
        <v>341</v>
      </c>
      <c r="BO21" s="6" t="s">
        <v>341</v>
      </c>
      <c r="BP21" s="6" t="s">
        <v>341</v>
      </c>
      <c r="BQ21" s="6" t="s">
        <v>341</v>
      </c>
      <c r="BR21" s="30" t="str">
        <f t="shared" si="5"/>
        <v>N/A</v>
      </c>
      <c r="BS21" s="19" t="s">
        <v>341</v>
      </c>
      <c r="BT21" s="6" t="s">
        <v>341</v>
      </c>
      <c r="BU21" s="6" t="s">
        <v>341</v>
      </c>
      <c r="BV21" s="8">
        <v>0</v>
      </c>
      <c r="BW21" s="6" t="s">
        <v>339</v>
      </c>
      <c r="BX21" s="5">
        <v>4</v>
      </c>
      <c r="BY21" s="6">
        <v>0</v>
      </c>
      <c r="BZ21" s="6" t="s">
        <v>339</v>
      </c>
      <c r="CA21" s="5">
        <v>4</v>
      </c>
      <c r="CB21" s="30">
        <f t="shared" si="6"/>
        <v>4</v>
      </c>
      <c r="CC21" s="19" t="s">
        <v>341</v>
      </c>
      <c r="CD21" s="6" t="s">
        <v>341</v>
      </c>
      <c r="CE21" s="6" t="s">
        <v>341</v>
      </c>
      <c r="CF21" s="6" t="s">
        <v>341</v>
      </c>
      <c r="CG21" s="6" t="s">
        <v>341</v>
      </c>
      <c r="CH21" s="6" t="s">
        <v>341</v>
      </c>
      <c r="CI21" s="6" t="s">
        <v>341</v>
      </c>
      <c r="CJ21" s="6" t="s">
        <v>341</v>
      </c>
      <c r="CK21" s="6" t="s">
        <v>341</v>
      </c>
      <c r="CL21" s="30" t="str">
        <f t="shared" si="7"/>
        <v>N/A</v>
      </c>
    </row>
    <row r="22" spans="1:90">
      <c r="A22" s="5" t="s">
        <v>239</v>
      </c>
      <c r="B22" s="5" t="s">
        <v>391</v>
      </c>
      <c r="C22" s="19">
        <v>0.85499999999999998</v>
      </c>
      <c r="D22" s="6" t="s">
        <v>339</v>
      </c>
      <c r="E22" s="5">
        <v>4</v>
      </c>
      <c r="F22" s="7" t="s">
        <v>341</v>
      </c>
      <c r="G22" s="130" t="s">
        <v>341</v>
      </c>
      <c r="H22" s="6" t="s">
        <v>341</v>
      </c>
      <c r="I22" s="6" t="s">
        <v>392</v>
      </c>
      <c r="J22" s="6" t="s">
        <v>339</v>
      </c>
      <c r="K22" s="5">
        <v>4</v>
      </c>
      <c r="L22" s="20">
        <f t="shared" si="8"/>
        <v>4</v>
      </c>
      <c r="M22" s="19">
        <v>4</v>
      </c>
      <c r="N22" s="6" t="s">
        <v>342</v>
      </c>
      <c r="O22" s="5">
        <v>2</v>
      </c>
      <c r="P22" s="7">
        <v>1E-3</v>
      </c>
      <c r="Q22" s="6" t="s">
        <v>339</v>
      </c>
      <c r="R22" s="5">
        <v>4</v>
      </c>
      <c r="S22" s="30">
        <f t="shared" si="9"/>
        <v>3</v>
      </c>
      <c r="T22" s="19">
        <v>47</v>
      </c>
      <c r="U22" s="6" t="s">
        <v>339</v>
      </c>
      <c r="V22" s="5">
        <v>4</v>
      </c>
      <c r="W22" s="7">
        <v>1.5E-3</v>
      </c>
      <c r="X22" s="6" t="s">
        <v>339</v>
      </c>
      <c r="Y22" s="5">
        <v>4</v>
      </c>
      <c r="Z22" s="30">
        <f t="shared" si="1"/>
        <v>4</v>
      </c>
      <c r="AA22" s="36">
        <v>3.7999999999999999E-2</v>
      </c>
      <c r="AB22" s="6" t="s">
        <v>339</v>
      </c>
      <c r="AC22" s="5">
        <v>4</v>
      </c>
      <c r="AD22" s="8">
        <v>0.06</v>
      </c>
      <c r="AE22" s="6" t="s">
        <v>343</v>
      </c>
      <c r="AF22" s="5">
        <v>3</v>
      </c>
      <c r="AG22" s="8">
        <v>0.96</v>
      </c>
      <c r="AH22" s="6" t="s">
        <v>339</v>
      </c>
      <c r="AI22" s="5">
        <v>4</v>
      </c>
      <c r="AJ22" s="8">
        <v>0.95</v>
      </c>
      <c r="AK22" s="6" t="s">
        <v>339</v>
      </c>
      <c r="AL22" s="5">
        <v>4</v>
      </c>
      <c r="AM22" s="30">
        <f t="shared" si="2"/>
        <v>3.75</v>
      </c>
      <c r="AN22" s="19" t="s">
        <v>341</v>
      </c>
      <c r="AO22" s="6" t="s">
        <v>341</v>
      </c>
      <c r="AP22" s="6" t="s">
        <v>341</v>
      </c>
      <c r="AQ22" s="6">
        <v>162</v>
      </c>
      <c r="AR22" s="6" t="s">
        <v>339</v>
      </c>
      <c r="AS22" s="5">
        <v>4</v>
      </c>
      <c r="AT22" s="30">
        <f t="shared" si="3"/>
        <v>4</v>
      </c>
      <c r="AU22" s="19">
        <v>0.56999999999999995</v>
      </c>
      <c r="AV22" s="6" t="s">
        <v>343</v>
      </c>
      <c r="AW22" s="5">
        <v>3</v>
      </c>
      <c r="AX22" s="6" t="s">
        <v>355</v>
      </c>
      <c r="AY22" s="6" t="s">
        <v>339</v>
      </c>
      <c r="AZ22" s="5">
        <v>4</v>
      </c>
      <c r="BA22" s="9">
        <v>624868</v>
      </c>
      <c r="BB22" s="9" t="s">
        <v>338</v>
      </c>
      <c r="BC22" s="5">
        <v>1</v>
      </c>
      <c r="BD22" s="30">
        <f t="shared" si="4"/>
        <v>2.6666666666666665</v>
      </c>
      <c r="BE22" s="19" t="s">
        <v>341</v>
      </c>
      <c r="BF22" s="6" t="s">
        <v>341</v>
      </c>
      <c r="BG22" s="6" t="s">
        <v>341</v>
      </c>
      <c r="BH22" s="6">
        <v>2.4</v>
      </c>
      <c r="BI22" s="6" t="s">
        <v>343</v>
      </c>
      <c r="BJ22" s="5">
        <v>3</v>
      </c>
      <c r="BK22" s="30">
        <f t="shared" si="0"/>
        <v>3</v>
      </c>
      <c r="BL22" s="19">
        <v>56</v>
      </c>
      <c r="BM22" s="6" t="s">
        <v>339</v>
      </c>
      <c r="BN22" s="5">
        <v>4</v>
      </c>
      <c r="BO22" s="6">
        <v>43.2</v>
      </c>
      <c r="BP22" s="6" t="s">
        <v>339</v>
      </c>
      <c r="BQ22" s="5">
        <v>4</v>
      </c>
      <c r="BR22" s="30">
        <f t="shared" si="5"/>
        <v>4</v>
      </c>
      <c r="BS22" s="19">
        <v>25</v>
      </c>
      <c r="BT22" s="6" t="s">
        <v>342</v>
      </c>
      <c r="BU22" s="5">
        <v>2</v>
      </c>
      <c r="BV22" s="10">
        <v>8.5000000000000006E-3</v>
      </c>
      <c r="BW22" s="6" t="s">
        <v>339</v>
      </c>
      <c r="BX22" s="5">
        <v>4</v>
      </c>
      <c r="BY22" s="6">
        <v>148.5</v>
      </c>
      <c r="BZ22" s="6" t="s">
        <v>339</v>
      </c>
      <c r="CA22" s="5">
        <v>4</v>
      </c>
      <c r="CB22" s="30">
        <f t="shared" si="6"/>
        <v>3.3333333333333335</v>
      </c>
      <c r="CC22" s="19">
        <v>1</v>
      </c>
      <c r="CD22" s="6" t="s">
        <v>339</v>
      </c>
      <c r="CE22" s="5">
        <v>4</v>
      </c>
      <c r="CF22" s="6">
        <v>3</v>
      </c>
      <c r="CG22" s="6" t="s">
        <v>342</v>
      </c>
      <c r="CH22" s="5">
        <v>2</v>
      </c>
      <c r="CI22" s="8">
        <v>0.52</v>
      </c>
      <c r="CJ22" s="6" t="s">
        <v>342</v>
      </c>
      <c r="CK22" s="5">
        <v>2</v>
      </c>
      <c r="CL22" s="30">
        <f t="shared" si="7"/>
        <v>2.6666666666666665</v>
      </c>
    </row>
    <row r="23" spans="1:90">
      <c r="A23" s="5" t="s">
        <v>240</v>
      </c>
      <c r="B23" s="5" t="s">
        <v>393</v>
      </c>
      <c r="C23" s="19">
        <v>0.76800000000000002</v>
      </c>
      <c r="D23" s="6" t="s">
        <v>343</v>
      </c>
      <c r="E23" s="5">
        <v>3</v>
      </c>
      <c r="F23" s="7" t="s">
        <v>341</v>
      </c>
      <c r="G23" s="130" t="s">
        <v>341</v>
      </c>
      <c r="H23" s="6" t="s">
        <v>341</v>
      </c>
      <c r="I23" s="6" t="s">
        <v>394</v>
      </c>
      <c r="J23" s="6" t="s">
        <v>339</v>
      </c>
      <c r="K23" s="5">
        <v>4</v>
      </c>
      <c r="L23" s="20">
        <f t="shared" si="8"/>
        <v>3.5</v>
      </c>
      <c r="M23" s="19">
        <v>5</v>
      </c>
      <c r="N23" s="6" t="s">
        <v>338</v>
      </c>
      <c r="O23" s="5">
        <v>1</v>
      </c>
      <c r="P23" s="7">
        <v>2E-3</v>
      </c>
      <c r="Q23" s="6" t="s">
        <v>339</v>
      </c>
      <c r="R23" s="5">
        <v>4</v>
      </c>
      <c r="S23" s="30">
        <f t="shared" si="9"/>
        <v>2.5</v>
      </c>
      <c r="T23" s="19">
        <v>48</v>
      </c>
      <c r="U23" s="6" t="s">
        <v>339</v>
      </c>
      <c r="V23" s="5">
        <v>4</v>
      </c>
      <c r="W23" s="7">
        <v>2E-3</v>
      </c>
      <c r="X23" s="6" t="s">
        <v>339</v>
      </c>
      <c r="Y23" s="5">
        <v>4</v>
      </c>
      <c r="Z23" s="30">
        <f t="shared" si="1"/>
        <v>4</v>
      </c>
      <c r="AA23" s="36" t="s">
        <v>341</v>
      </c>
      <c r="AB23" s="6" t="s">
        <v>341</v>
      </c>
      <c r="AC23" s="6" t="s">
        <v>341</v>
      </c>
      <c r="AD23" s="8" t="s">
        <v>341</v>
      </c>
      <c r="AE23" s="6" t="s">
        <v>341</v>
      </c>
      <c r="AF23" s="6" t="s">
        <v>341</v>
      </c>
      <c r="AG23" s="8">
        <v>0.96</v>
      </c>
      <c r="AH23" s="6" t="s">
        <v>339</v>
      </c>
      <c r="AI23" s="5">
        <v>4</v>
      </c>
      <c r="AJ23" s="8">
        <v>0.88</v>
      </c>
      <c r="AK23" s="6" t="s">
        <v>339</v>
      </c>
      <c r="AL23" s="5">
        <v>4</v>
      </c>
      <c r="AM23" s="30">
        <f t="shared" si="2"/>
        <v>4</v>
      </c>
      <c r="AN23" s="19" t="s">
        <v>369</v>
      </c>
      <c r="AO23" s="6" t="s">
        <v>338</v>
      </c>
      <c r="AP23" s="5">
        <v>1</v>
      </c>
      <c r="AQ23" s="6">
        <v>111</v>
      </c>
      <c r="AR23" s="6" t="s">
        <v>343</v>
      </c>
      <c r="AS23" s="5">
        <v>3</v>
      </c>
      <c r="AT23" s="30">
        <f t="shared" si="3"/>
        <v>2</v>
      </c>
      <c r="AU23" s="19">
        <v>0.46</v>
      </c>
      <c r="AV23" s="6" t="s">
        <v>342</v>
      </c>
      <c r="AW23" s="5">
        <v>2</v>
      </c>
      <c r="AX23" s="6" t="s">
        <v>358</v>
      </c>
      <c r="AY23" s="6" t="s">
        <v>343</v>
      </c>
      <c r="AZ23" s="5">
        <v>3</v>
      </c>
      <c r="BA23" s="9">
        <v>304221</v>
      </c>
      <c r="BB23" s="9" t="s">
        <v>342</v>
      </c>
      <c r="BC23" s="5">
        <v>2</v>
      </c>
      <c r="BD23" s="30">
        <f t="shared" si="4"/>
        <v>2.3333333333333335</v>
      </c>
      <c r="BE23" s="19">
        <v>42</v>
      </c>
      <c r="BF23" s="6" t="s">
        <v>342</v>
      </c>
      <c r="BG23" s="5">
        <v>2</v>
      </c>
      <c r="BH23" s="6">
        <v>2.2999999999999998</v>
      </c>
      <c r="BI23" s="6" t="s">
        <v>343</v>
      </c>
      <c r="BJ23" s="5">
        <v>3</v>
      </c>
      <c r="BK23" s="30">
        <f t="shared" si="0"/>
        <v>2.5</v>
      </c>
      <c r="BL23" s="19">
        <v>11</v>
      </c>
      <c r="BM23" s="6" t="s">
        <v>338</v>
      </c>
      <c r="BN23" s="5">
        <v>1</v>
      </c>
      <c r="BO23" s="6">
        <v>66.900000000000006</v>
      </c>
      <c r="BP23" s="6" t="s">
        <v>343</v>
      </c>
      <c r="BQ23" s="5">
        <v>3</v>
      </c>
      <c r="BR23" s="30">
        <f t="shared" si="5"/>
        <v>2</v>
      </c>
      <c r="BS23" s="19">
        <v>32</v>
      </c>
      <c r="BT23" s="6" t="s">
        <v>342</v>
      </c>
      <c r="BU23" s="5">
        <v>2</v>
      </c>
      <c r="BV23" s="10">
        <v>9.2999999999999992E-3</v>
      </c>
      <c r="BW23" s="6" t="s">
        <v>339</v>
      </c>
      <c r="BX23" s="5">
        <v>4</v>
      </c>
      <c r="BY23" s="6">
        <v>1936.8</v>
      </c>
      <c r="BZ23" s="6" t="s">
        <v>339</v>
      </c>
      <c r="CA23" s="5">
        <v>4</v>
      </c>
      <c r="CB23" s="30">
        <f t="shared" si="6"/>
        <v>3.3333333333333335</v>
      </c>
      <c r="CC23" s="19">
        <v>27</v>
      </c>
      <c r="CD23" s="6" t="s">
        <v>342</v>
      </c>
      <c r="CE23" s="5">
        <v>2</v>
      </c>
      <c r="CF23" s="6">
        <v>2</v>
      </c>
      <c r="CG23" s="6" t="s">
        <v>343</v>
      </c>
      <c r="CH23" s="5">
        <v>3</v>
      </c>
      <c r="CI23" s="8">
        <v>0.36</v>
      </c>
      <c r="CJ23" s="6" t="s">
        <v>343</v>
      </c>
      <c r="CK23" s="5">
        <v>3</v>
      </c>
      <c r="CL23" s="30">
        <f t="shared" si="7"/>
        <v>2.6666666666666665</v>
      </c>
    </row>
    <row r="24" spans="1:90">
      <c r="A24" s="5" t="s">
        <v>241</v>
      </c>
      <c r="B24" s="5" t="s">
        <v>395</v>
      </c>
      <c r="C24" s="19">
        <v>0.752</v>
      </c>
      <c r="D24" s="6" t="s">
        <v>343</v>
      </c>
      <c r="E24" s="5">
        <v>3</v>
      </c>
      <c r="F24" s="7">
        <v>8.3000000000000001E-3</v>
      </c>
      <c r="G24" s="130" t="s">
        <v>339</v>
      </c>
      <c r="H24" s="5">
        <v>4</v>
      </c>
      <c r="I24" s="6" t="s">
        <v>396</v>
      </c>
      <c r="J24" s="6" t="s">
        <v>343</v>
      </c>
      <c r="K24" s="5">
        <v>3</v>
      </c>
      <c r="L24" s="20">
        <f t="shared" si="8"/>
        <v>3.3333333333333335</v>
      </c>
      <c r="M24" s="19">
        <v>5</v>
      </c>
      <c r="N24" s="6" t="s">
        <v>338</v>
      </c>
      <c r="O24" s="5">
        <v>1</v>
      </c>
      <c r="P24" s="7">
        <v>2.4E-2</v>
      </c>
      <c r="Q24" s="6" t="s">
        <v>339</v>
      </c>
      <c r="R24" s="5">
        <v>4</v>
      </c>
      <c r="S24" s="30">
        <f t="shared" si="9"/>
        <v>2.5</v>
      </c>
      <c r="T24" s="19">
        <v>102</v>
      </c>
      <c r="U24" s="6" t="s">
        <v>343</v>
      </c>
      <c r="V24" s="5">
        <v>3</v>
      </c>
      <c r="W24" s="7">
        <v>2.5999999999999999E-2</v>
      </c>
      <c r="X24" s="6" t="s">
        <v>339</v>
      </c>
      <c r="Y24" s="5">
        <v>4</v>
      </c>
      <c r="Z24" s="30">
        <f t="shared" si="1"/>
        <v>3.5</v>
      </c>
      <c r="AA24" s="36">
        <v>2.5000000000000001E-2</v>
      </c>
      <c r="AB24" s="6" t="s">
        <v>339</v>
      </c>
      <c r="AC24" s="5">
        <v>4</v>
      </c>
      <c r="AD24" s="8">
        <v>7.0000000000000007E-2</v>
      </c>
      <c r="AE24" s="6" t="s">
        <v>343</v>
      </c>
      <c r="AF24" s="5">
        <v>3</v>
      </c>
      <c r="AG24" s="8">
        <v>0.87</v>
      </c>
      <c r="AH24" s="6" t="s">
        <v>343</v>
      </c>
      <c r="AI24" s="5">
        <v>3</v>
      </c>
      <c r="AJ24" s="8">
        <v>0.56999999999999995</v>
      </c>
      <c r="AK24" s="6" t="s">
        <v>342</v>
      </c>
      <c r="AL24" s="5">
        <v>2</v>
      </c>
      <c r="AM24" s="30">
        <f t="shared" si="2"/>
        <v>3</v>
      </c>
      <c r="AN24" s="19" t="s">
        <v>369</v>
      </c>
      <c r="AO24" s="6" t="s">
        <v>338</v>
      </c>
      <c r="AP24" s="5">
        <v>1</v>
      </c>
      <c r="AQ24" s="6">
        <v>113</v>
      </c>
      <c r="AR24" s="6" t="s">
        <v>343</v>
      </c>
      <c r="AS24" s="5">
        <v>3</v>
      </c>
      <c r="AT24" s="30">
        <f t="shared" si="3"/>
        <v>2</v>
      </c>
      <c r="AU24" s="19">
        <v>0.48</v>
      </c>
      <c r="AV24" s="6" t="s">
        <v>342</v>
      </c>
      <c r="AW24" s="5">
        <v>2</v>
      </c>
      <c r="AX24" s="6" t="s">
        <v>355</v>
      </c>
      <c r="AY24" s="6" t="s">
        <v>339</v>
      </c>
      <c r="AZ24" s="5">
        <v>4</v>
      </c>
      <c r="BA24" s="9">
        <v>9880716</v>
      </c>
      <c r="BB24" s="9" t="s">
        <v>338</v>
      </c>
      <c r="BC24" s="5">
        <v>1</v>
      </c>
      <c r="BD24" s="30">
        <f t="shared" si="4"/>
        <v>2.3333333333333335</v>
      </c>
      <c r="BE24" s="19">
        <v>40</v>
      </c>
      <c r="BF24" s="6" t="s">
        <v>342</v>
      </c>
      <c r="BG24" s="5">
        <v>2</v>
      </c>
      <c r="BH24" s="6">
        <v>1.5</v>
      </c>
      <c r="BI24" s="6" t="s">
        <v>339</v>
      </c>
      <c r="BJ24" s="5">
        <v>4</v>
      </c>
      <c r="BK24" s="30">
        <f t="shared" si="0"/>
        <v>3</v>
      </c>
      <c r="BL24" s="19">
        <v>35</v>
      </c>
      <c r="BM24" s="6" t="s">
        <v>343</v>
      </c>
      <c r="BN24" s="5">
        <v>3</v>
      </c>
      <c r="BO24" s="6">
        <v>78.400000000000006</v>
      </c>
      <c r="BP24" s="6" t="s">
        <v>343</v>
      </c>
      <c r="BQ24" s="5">
        <v>3</v>
      </c>
      <c r="BR24" s="30">
        <f t="shared" si="5"/>
        <v>3</v>
      </c>
      <c r="BS24" s="19">
        <v>28</v>
      </c>
      <c r="BT24" s="6" t="s">
        <v>342</v>
      </c>
      <c r="BU24" s="5">
        <v>2</v>
      </c>
      <c r="BV24" s="10">
        <v>-2.8E-3</v>
      </c>
      <c r="BW24" s="6" t="s">
        <v>342</v>
      </c>
      <c r="BX24" s="5">
        <v>2</v>
      </c>
      <c r="BY24" s="6">
        <v>-166.6</v>
      </c>
      <c r="BZ24" s="6" t="s">
        <v>342</v>
      </c>
      <c r="CA24" s="5">
        <v>2</v>
      </c>
      <c r="CB24" s="30">
        <f t="shared" si="6"/>
        <v>2</v>
      </c>
      <c r="CC24" s="19">
        <v>7</v>
      </c>
      <c r="CD24" s="6" t="s">
        <v>339</v>
      </c>
      <c r="CE24" s="5">
        <v>4</v>
      </c>
      <c r="CF24" s="6">
        <v>0</v>
      </c>
      <c r="CG24" s="6" t="s">
        <v>339</v>
      </c>
      <c r="CH24" s="5">
        <v>4</v>
      </c>
      <c r="CI24" s="8">
        <v>0.2</v>
      </c>
      <c r="CJ24" s="6" t="s">
        <v>343</v>
      </c>
      <c r="CK24" s="5">
        <v>3</v>
      </c>
      <c r="CL24" s="30">
        <f t="shared" si="7"/>
        <v>3.6666666666666665</v>
      </c>
    </row>
    <row r="25" spans="1:90" ht="36">
      <c r="A25" s="5" t="s">
        <v>242</v>
      </c>
      <c r="B25" s="5" t="s">
        <v>397</v>
      </c>
      <c r="C25" s="19">
        <v>0.47899999999999998</v>
      </c>
      <c r="D25" s="6" t="s">
        <v>338</v>
      </c>
      <c r="E25" s="5">
        <v>1</v>
      </c>
      <c r="F25" s="7">
        <v>0.36799999999999999</v>
      </c>
      <c r="G25" s="130" t="s">
        <v>342</v>
      </c>
      <c r="H25" s="5">
        <v>2</v>
      </c>
      <c r="I25" s="6" t="s">
        <v>398</v>
      </c>
      <c r="J25" s="6" t="s">
        <v>338</v>
      </c>
      <c r="K25" s="5">
        <v>1</v>
      </c>
      <c r="L25" s="20">
        <f t="shared" si="8"/>
        <v>1.3333333333333333</v>
      </c>
      <c r="M25" s="19">
        <v>4</v>
      </c>
      <c r="N25" s="6" t="s">
        <v>342</v>
      </c>
      <c r="O25" s="5">
        <v>2</v>
      </c>
      <c r="P25" s="7">
        <v>0.68799999999999994</v>
      </c>
      <c r="Q25" s="6" t="s">
        <v>338</v>
      </c>
      <c r="R25" s="5">
        <v>1</v>
      </c>
      <c r="S25" s="30">
        <f t="shared" si="9"/>
        <v>1.5</v>
      </c>
      <c r="T25" s="19">
        <v>151</v>
      </c>
      <c r="U25" s="6" t="s">
        <v>342</v>
      </c>
      <c r="V25" s="5">
        <v>2</v>
      </c>
      <c r="W25" s="7">
        <v>0.68799999999999994</v>
      </c>
      <c r="X25" s="6" t="s">
        <v>338</v>
      </c>
      <c r="Y25" s="5">
        <v>1</v>
      </c>
      <c r="Z25" s="30">
        <f t="shared" si="1"/>
        <v>1.5</v>
      </c>
      <c r="AA25" s="36">
        <v>0.17399999999999999</v>
      </c>
      <c r="AB25" s="6" t="s">
        <v>342</v>
      </c>
      <c r="AC25" s="5">
        <v>2</v>
      </c>
      <c r="AD25" s="8">
        <v>0.15</v>
      </c>
      <c r="AE25" s="6" t="s">
        <v>342</v>
      </c>
      <c r="AF25" s="5">
        <v>2</v>
      </c>
      <c r="AG25" s="8">
        <v>0.53</v>
      </c>
      <c r="AH25" s="6" t="s">
        <v>342</v>
      </c>
      <c r="AI25" s="5">
        <v>2</v>
      </c>
      <c r="AJ25" s="8">
        <v>0.39</v>
      </c>
      <c r="AK25" s="6" t="s">
        <v>342</v>
      </c>
      <c r="AL25" s="5">
        <v>2</v>
      </c>
      <c r="AM25" s="30">
        <f t="shared" si="2"/>
        <v>2</v>
      </c>
      <c r="AN25" s="19" t="s">
        <v>348</v>
      </c>
      <c r="AO25" s="6" t="s">
        <v>343</v>
      </c>
      <c r="AP25" s="5">
        <v>3</v>
      </c>
      <c r="AQ25" s="6">
        <v>12</v>
      </c>
      <c r="AR25" s="6" t="s">
        <v>338</v>
      </c>
      <c r="AS25" s="5">
        <v>1</v>
      </c>
      <c r="AT25" s="30">
        <f t="shared" si="3"/>
        <v>2</v>
      </c>
      <c r="AU25" s="19">
        <v>0.55000000000000004</v>
      </c>
      <c r="AV25" s="6" t="s">
        <v>343</v>
      </c>
      <c r="AW25" s="5">
        <v>3</v>
      </c>
      <c r="AX25" s="6" t="s">
        <v>341</v>
      </c>
      <c r="AY25" s="6" t="s">
        <v>341</v>
      </c>
      <c r="AZ25" s="6" t="s">
        <v>341</v>
      </c>
      <c r="BA25" s="9">
        <v>5934206</v>
      </c>
      <c r="BB25" s="9" t="s">
        <v>338</v>
      </c>
      <c r="BC25" s="5">
        <v>1</v>
      </c>
      <c r="BD25" s="30">
        <f t="shared" si="4"/>
        <v>2</v>
      </c>
      <c r="BE25" s="19">
        <v>7</v>
      </c>
      <c r="BF25" s="6" t="s">
        <v>338</v>
      </c>
      <c r="BG25" s="5">
        <v>1</v>
      </c>
      <c r="BH25" s="6" t="s">
        <v>341</v>
      </c>
      <c r="BI25" s="6" t="s">
        <v>341</v>
      </c>
      <c r="BJ25" s="6" t="s">
        <v>341</v>
      </c>
      <c r="BK25" s="30">
        <f t="shared" si="0"/>
        <v>1</v>
      </c>
      <c r="BL25" s="19">
        <v>15</v>
      </c>
      <c r="BM25" s="6" t="s">
        <v>338</v>
      </c>
      <c r="BN25" s="5">
        <v>1</v>
      </c>
      <c r="BO25" s="6">
        <v>107.3</v>
      </c>
      <c r="BP25" s="6" t="s">
        <v>338</v>
      </c>
      <c r="BQ25" s="5">
        <v>1</v>
      </c>
      <c r="BR25" s="30">
        <f t="shared" si="5"/>
        <v>1</v>
      </c>
      <c r="BS25" s="19">
        <v>51</v>
      </c>
      <c r="BT25" s="6" t="s">
        <v>343</v>
      </c>
      <c r="BU25" s="5">
        <v>3</v>
      </c>
      <c r="BV25" s="10">
        <v>-8.3000000000000001E-3</v>
      </c>
      <c r="BW25" s="6" t="s">
        <v>338</v>
      </c>
      <c r="BX25" s="5">
        <v>1</v>
      </c>
      <c r="BY25" s="6">
        <v>-1101.4000000000001</v>
      </c>
      <c r="BZ25" s="6" t="s">
        <v>338</v>
      </c>
      <c r="CA25" s="5">
        <v>1</v>
      </c>
      <c r="CB25" s="30">
        <f t="shared" si="6"/>
        <v>1.6666666666666667</v>
      </c>
      <c r="CC25" s="19">
        <v>6</v>
      </c>
      <c r="CD25" s="6" t="s">
        <v>339</v>
      </c>
      <c r="CE25" s="5">
        <v>4</v>
      </c>
      <c r="CF25" s="6">
        <v>0</v>
      </c>
      <c r="CG25" s="6" t="s">
        <v>339</v>
      </c>
      <c r="CH25" s="5">
        <v>4</v>
      </c>
      <c r="CI25" s="8">
        <v>0.01</v>
      </c>
      <c r="CJ25" s="6" t="s">
        <v>339</v>
      </c>
      <c r="CK25" s="5">
        <v>4</v>
      </c>
      <c r="CL25" s="30">
        <f t="shared" si="7"/>
        <v>4</v>
      </c>
    </row>
    <row r="26" spans="1:90">
      <c r="A26" s="5" t="s">
        <v>243</v>
      </c>
      <c r="B26" s="5" t="s">
        <v>399</v>
      </c>
      <c r="C26" s="19">
        <v>0.80900000000000005</v>
      </c>
      <c r="D26" s="6" t="s">
        <v>339</v>
      </c>
      <c r="E26" s="5">
        <v>4</v>
      </c>
      <c r="F26" s="7">
        <v>0</v>
      </c>
      <c r="G26" s="130" t="s">
        <v>339</v>
      </c>
      <c r="H26" s="5">
        <v>4</v>
      </c>
      <c r="I26" s="6" t="s">
        <v>400</v>
      </c>
      <c r="J26" s="6" t="s">
        <v>339</v>
      </c>
      <c r="K26" s="5">
        <v>4</v>
      </c>
      <c r="L26" s="20">
        <f t="shared" si="8"/>
        <v>4</v>
      </c>
      <c r="M26" s="19">
        <v>2</v>
      </c>
      <c r="N26" s="6" t="s">
        <v>339</v>
      </c>
      <c r="O26" s="5">
        <v>4</v>
      </c>
      <c r="P26" s="7">
        <v>3.0000000000000001E-3</v>
      </c>
      <c r="Q26" s="6" t="s">
        <v>339</v>
      </c>
      <c r="R26" s="5">
        <v>4</v>
      </c>
      <c r="S26" s="30">
        <f t="shared" si="9"/>
        <v>4</v>
      </c>
      <c r="T26" s="19">
        <v>60</v>
      </c>
      <c r="U26" s="6" t="s">
        <v>339</v>
      </c>
      <c r="V26" s="5">
        <v>4</v>
      </c>
      <c r="W26" s="7">
        <v>2E-3</v>
      </c>
      <c r="X26" s="6" t="s">
        <v>339</v>
      </c>
      <c r="Y26" s="5">
        <v>4</v>
      </c>
      <c r="Z26" s="30">
        <f t="shared" si="1"/>
        <v>4</v>
      </c>
      <c r="AA26" s="36">
        <v>6.5000000000000002E-2</v>
      </c>
      <c r="AB26" s="6" t="s">
        <v>343</v>
      </c>
      <c r="AC26" s="5">
        <v>3</v>
      </c>
      <c r="AD26" s="8">
        <v>0.04</v>
      </c>
      <c r="AE26" s="6" t="s">
        <v>339</v>
      </c>
      <c r="AF26" s="5">
        <v>4</v>
      </c>
      <c r="AG26" s="8">
        <v>0.98</v>
      </c>
      <c r="AH26" s="6" t="s">
        <v>339</v>
      </c>
      <c r="AI26" s="5">
        <v>4</v>
      </c>
      <c r="AJ26" s="8">
        <v>0.68</v>
      </c>
      <c r="AK26" s="6" t="s">
        <v>343</v>
      </c>
      <c r="AL26" s="5">
        <v>3</v>
      </c>
      <c r="AM26" s="30">
        <f t="shared" si="2"/>
        <v>3.5</v>
      </c>
      <c r="AN26" s="19" t="s">
        <v>341</v>
      </c>
      <c r="AO26" s="6" t="s">
        <v>341</v>
      </c>
      <c r="AP26" s="6" t="s">
        <v>341</v>
      </c>
      <c r="AQ26" s="6">
        <v>159</v>
      </c>
      <c r="AR26" s="6" t="s">
        <v>339</v>
      </c>
      <c r="AS26" s="5">
        <v>4</v>
      </c>
      <c r="AT26" s="30">
        <f t="shared" si="3"/>
        <v>4</v>
      </c>
      <c r="AU26" s="19">
        <v>0.69</v>
      </c>
      <c r="AV26" s="6" t="s">
        <v>343</v>
      </c>
      <c r="AW26" s="5">
        <v>3</v>
      </c>
      <c r="AX26" s="6" t="s">
        <v>341</v>
      </c>
      <c r="AY26" s="6" t="s">
        <v>341</v>
      </c>
      <c r="AZ26" s="6" t="s">
        <v>341</v>
      </c>
      <c r="BA26" s="9">
        <v>186538</v>
      </c>
      <c r="BB26" s="9" t="s">
        <v>342</v>
      </c>
      <c r="BC26" s="5">
        <v>2</v>
      </c>
      <c r="BD26" s="30">
        <f t="shared" si="4"/>
        <v>2.5</v>
      </c>
      <c r="BE26" s="19" t="s">
        <v>341</v>
      </c>
      <c r="BF26" s="6" t="s">
        <v>341</v>
      </c>
      <c r="BG26" s="6" t="s">
        <v>341</v>
      </c>
      <c r="BH26" s="6">
        <v>1.9</v>
      </c>
      <c r="BI26" s="6" t="s">
        <v>339</v>
      </c>
      <c r="BJ26" s="5">
        <v>4</v>
      </c>
      <c r="BK26" s="30">
        <f t="shared" si="0"/>
        <v>4</v>
      </c>
      <c r="BL26" s="19">
        <v>53</v>
      </c>
      <c r="BM26" s="6" t="s">
        <v>339</v>
      </c>
      <c r="BN26" s="5">
        <v>4</v>
      </c>
      <c r="BO26" s="6">
        <v>41</v>
      </c>
      <c r="BP26" s="6" t="s">
        <v>339</v>
      </c>
      <c r="BQ26" s="5">
        <v>4</v>
      </c>
      <c r="BR26" s="30">
        <f t="shared" si="5"/>
        <v>4</v>
      </c>
      <c r="BS26" s="19">
        <v>130</v>
      </c>
      <c r="BT26" s="6" t="s">
        <v>339</v>
      </c>
      <c r="BU26" s="5">
        <v>4</v>
      </c>
      <c r="BV26" s="10">
        <v>5.5999999999999999E-3</v>
      </c>
      <c r="BW26" s="6" t="s">
        <v>339</v>
      </c>
      <c r="BX26" s="5">
        <v>4</v>
      </c>
      <c r="BY26" s="6">
        <v>16.399999999999999</v>
      </c>
      <c r="BZ26" s="6" t="s">
        <v>339</v>
      </c>
      <c r="CA26" s="5">
        <v>4</v>
      </c>
      <c r="CB26" s="30">
        <f t="shared" si="6"/>
        <v>4</v>
      </c>
      <c r="CC26" s="19">
        <v>9</v>
      </c>
      <c r="CD26" s="6" t="s">
        <v>339</v>
      </c>
      <c r="CE26" s="5">
        <v>4</v>
      </c>
      <c r="CF26" s="6">
        <v>0</v>
      </c>
      <c r="CG26" s="6" t="s">
        <v>339</v>
      </c>
      <c r="CH26" s="5">
        <v>4</v>
      </c>
      <c r="CI26" s="8">
        <v>0</v>
      </c>
      <c r="CJ26" s="6" t="s">
        <v>339</v>
      </c>
      <c r="CK26" s="5">
        <v>4</v>
      </c>
      <c r="CL26" s="30">
        <f t="shared" si="7"/>
        <v>4</v>
      </c>
    </row>
    <row r="27" spans="1:90">
      <c r="A27" s="5" t="s">
        <v>244</v>
      </c>
      <c r="B27" s="5" t="s">
        <v>401</v>
      </c>
      <c r="C27" s="19">
        <v>0.55000000000000004</v>
      </c>
      <c r="D27" s="6" t="s">
        <v>342</v>
      </c>
      <c r="E27" s="5">
        <v>2</v>
      </c>
      <c r="F27" s="7">
        <v>0.245</v>
      </c>
      <c r="G27" s="130" t="s">
        <v>343</v>
      </c>
      <c r="H27" s="5">
        <v>3</v>
      </c>
      <c r="I27" s="6" t="s">
        <v>402</v>
      </c>
      <c r="J27" s="6" t="s">
        <v>342</v>
      </c>
      <c r="K27" s="5">
        <v>2</v>
      </c>
      <c r="L27" s="20">
        <f t="shared" si="8"/>
        <v>2.3333333333333335</v>
      </c>
      <c r="M27" s="19">
        <v>4</v>
      </c>
      <c r="N27" s="6" t="s">
        <v>342</v>
      </c>
      <c r="O27" s="5">
        <v>2</v>
      </c>
      <c r="P27" s="7">
        <v>0.2</v>
      </c>
      <c r="Q27" s="6" t="s">
        <v>342</v>
      </c>
      <c r="R27" s="5">
        <v>2</v>
      </c>
      <c r="S27" s="30">
        <f t="shared" si="9"/>
        <v>2</v>
      </c>
      <c r="T27" s="19">
        <v>155</v>
      </c>
      <c r="U27" s="6" t="s">
        <v>338</v>
      </c>
      <c r="V27" s="5">
        <v>1</v>
      </c>
      <c r="W27" s="7">
        <v>0.23</v>
      </c>
      <c r="X27" s="6" t="s">
        <v>342</v>
      </c>
      <c r="Y27" s="5">
        <v>2</v>
      </c>
      <c r="Z27" s="30">
        <f t="shared" si="1"/>
        <v>1.5</v>
      </c>
      <c r="AA27" s="36">
        <v>0.25600000000000001</v>
      </c>
      <c r="AB27" s="6" t="s">
        <v>338</v>
      </c>
      <c r="AC27" s="5">
        <v>1</v>
      </c>
      <c r="AD27" s="8">
        <v>0.22</v>
      </c>
      <c r="AE27" s="6" t="s">
        <v>342</v>
      </c>
      <c r="AF27" s="5">
        <v>2</v>
      </c>
      <c r="AG27" s="8">
        <v>0.39</v>
      </c>
      <c r="AH27" s="6" t="s">
        <v>338</v>
      </c>
      <c r="AI27" s="5">
        <v>1</v>
      </c>
      <c r="AJ27" s="8">
        <v>0.11</v>
      </c>
      <c r="AK27" s="6" t="s">
        <v>338</v>
      </c>
      <c r="AL27" s="5">
        <v>1</v>
      </c>
      <c r="AM27" s="30">
        <f t="shared" si="2"/>
        <v>1.25</v>
      </c>
      <c r="AN27" s="19" t="s">
        <v>369</v>
      </c>
      <c r="AO27" s="6" t="s">
        <v>338</v>
      </c>
      <c r="AP27" s="5">
        <v>1</v>
      </c>
      <c r="AQ27" s="6">
        <v>56</v>
      </c>
      <c r="AR27" s="6" t="s">
        <v>342</v>
      </c>
      <c r="AS27" s="5">
        <v>2</v>
      </c>
      <c r="AT27" s="30">
        <f t="shared" si="3"/>
        <v>1.5</v>
      </c>
      <c r="AU27" s="19">
        <v>0.6</v>
      </c>
      <c r="AV27" s="6" t="s">
        <v>343</v>
      </c>
      <c r="AW27" s="5">
        <v>3</v>
      </c>
      <c r="AX27" s="6" t="s">
        <v>355</v>
      </c>
      <c r="AY27" s="6" t="s">
        <v>339</v>
      </c>
      <c r="AZ27" s="5">
        <v>4</v>
      </c>
      <c r="BA27" s="9">
        <v>935782</v>
      </c>
      <c r="BB27" s="9" t="s">
        <v>338</v>
      </c>
      <c r="BC27" s="5">
        <v>1</v>
      </c>
      <c r="BD27" s="30">
        <f t="shared" si="4"/>
        <v>2.6666666666666665</v>
      </c>
      <c r="BE27" s="19">
        <v>46</v>
      </c>
      <c r="BF27" s="6" t="s">
        <v>342</v>
      </c>
      <c r="BG27" s="5">
        <v>2</v>
      </c>
      <c r="BH27" s="6">
        <v>2.8</v>
      </c>
      <c r="BI27" s="6" t="s">
        <v>343</v>
      </c>
      <c r="BJ27" s="5">
        <v>3</v>
      </c>
      <c r="BK27" s="30">
        <f t="shared" si="0"/>
        <v>2.5</v>
      </c>
      <c r="BL27" s="19">
        <v>30</v>
      </c>
      <c r="BM27" s="6" t="s">
        <v>342</v>
      </c>
      <c r="BN27" s="5">
        <v>2</v>
      </c>
      <c r="BO27" s="6">
        <v>89.6</v>
      </c>
      <c r="BP27" s="6" t="s">
        <v>342</v>
      </c>
      <c r="BQ27" s="5">
        <v>2</v>
      </c>
      <c r="BR27" s="30">
        <f t="shared" si="5"/>
        <v>2</v>
      </c>
      <c r="BS27" s="19">
        <v>129</v>
      </c>
      <c r="BT27" s="6" t="s">
        <v>339</v>
      </c>
      <c r="BU27" s="5">
        <v>4</v>
      </c>
      <c r="BV27" s="10">
        <v>-3.2899999999999999E-2</v>
      </c>
      <c r="BW27" s="6" t="s">
        <v>338</v>
      </c>
      <c r="BX27" s="5">
        <v>1</v>
      </c>
      <c r="BY27" s="6">
        <v>-112.9</v>
      </c>
      <c r="BZ27" s="6" t="s">
        <v>342</v>
      </c>
      <c r="CA27" s="5">
        <v>2</v>
      </c>
      <c r="CB27" s="30">
        <f t="shared" si="6"/>
        <v>2.3333333333333335</v>
      </c>
      <c r="CC27" s="19">
        <v>14</v>
      </c>
      <c r="CD27" s="6" t="s">
        <v>343</v>
      </c>
      <c r="CE27" s="5">
        <v>3</v>
      </c>
      <c r="CF27" s="6">
        <v>0</v>
      </c>
      <c r="CG27" s="6" t="s">
        <v>339</v>
      </c>
      <c r="CH27" s="5">
        <v>4</v>
      </c>
      <c r="CI27" s="8">
        <v>0</v>
      </c>
      <c r="CJ27" s="6" t="s">
        <v>339</v>
      </c>
      <c r="CK27" s="5">
        <v>4</v>
      </c>
      <c r="CL27" s="30">
        <f t="shared" si="7"/>
        <v>3.6666666666666665</v>
      </c>
    </row>
    <row r="28" spans="1:90">
      <c r="A28" s="5" t="s">
        <v>403</v>
      </c>
      <c r="B28" s="5" t="s">
        <v>404</v>
      </c>
      <c r="C28" s="19">
        <v>0.85799999999999998</v>
      </c>
      <c r="D28" s="6" t="s">
        <v>339</v>
      </c>
      <c r="E28" s="5">
        <v>4</v>
      </c>
      <c r="F28" s="7" t="s">
        <v>341</v>
      </c>
      <c r="G28" s="130" t="s">
        <v>341</v>
      </c>
      <c r="H28" s="6" t="s">
        <v>341</v>
      </c>
      <c r="I28" s="6" t="s">
        <v>374</v>
      </c>
      <c r="J28" s="6" t="s">
        <v>339</v>
      </c>
      <c r="K28" s="5">
        <v>4</v>
      </c>
      <c r="L28" s="20">
        <f t="shared" si="8"/>
        <v>4</v>
      </c>
      <c r="M28" s="19">
        <v>2</v>
      </c>
      <c r="N28" s="6" t="s">
        <v>339</v>
      </c>
      <c r="O28" s="5">
        <v>4</v>
      </c>
      <c r="P28" s="7" t="s">
        <v>341</v>
      </c>
      <c r="Q28" s="6" t="s">
        <v>341</v>
      </c>
      <c r="R28" s="7" t="s">
        <v>341</v>
      </c>
      <c r="S28" s="30">
        <f t="shared" si="9"/>
        <v>4</v>
      </c>
      <c r="T28" s="19">
        <v>26</v>
      </c>
      <c r="U28" s="6" t="s">
        <v>339</v>
      </c>
      <c r="V28" s="5">
        <v>4</v>
      </c>
      <c r="W28" s="7" t="s">
        <v>341</v>
      </c>
      <c r="X28" s="6" t="s">
        <v>341</v>
      </c>
      <c r="Y28" s="6" t="s">
        <v>341</v>
      </c>
      <c r="Z28" s="30">
        <f t="shared" si="1"/>
        <v>4</v>
      </c>
      <c r="AA28" s="36" t="s">
        <v>341</v>
      </c>
      <c r="AB28" s="6" t="s">
        <v>341</v>
      </c>
      <c r="AC28" s="6" t="s">
        <v>341</v>
      </c>
      <c r="AD28" s="8" t="s">
        <v>341</v>
      </c>
      <c r="AE28" s="6" t="s">
        <v>341</v>
      </c>
      <c r="AF28" s="6" t="s">
        <v>341</v>
      </c>
      <c r="AG28" s="8" t="s">
        <v>341</v>
      </c>
      <c r="AH28" s="6" t="s">
        <v>341</v>
      </c>
      <c r="AI28" s="6" t="s">
        <v>341</v>
      </c>
      <c r="AJ28" s="8" t="s">
        <v>341</v>
      </c>
      <c r="AK28" s="6" t="s">
        <v>341</v>
      </c>
      <c r="AL28" s="6" t="s">
        <v>341</v>
      </c>
      <c r="AM28" s="30" t="str">
        <f t="shared" si="2"/>
        <v>N/A</v>
      </c>
      <c r="AN28" s="19" t="s">
        <v>341</v>
      </c>
      <c r="AO28" s="6" t="s">
        <v>341</v>
      </c>
      <c r="AP28" s="6" t="s">
        <v>341</v>
      </c>
      <c r="AQ28" s="6">
        <v>54</v>
      </c>
      <c r="AR28" s="6" t="s">
        <v>342</v>
      </c>
      <c r="AS28" s="5">
        <v>2</v>
      </c>
      <c r="AT28" s="30">
        <f t="shared" si="3"/>
        <v>2</v>
      </c>
      <c r="AU28" s="19">
        <v>0.62</v>
      </c>
      <c r="AV28" s="6" t="s">
        <v>343</v>
      </c>
      <c r="AW28" s="5">
        <v>3</v>
      </c>
      <c r="AX28" s="6" t="s">
        <v>355</v>
      </c>
      <c r="AY28" s="6" t="s">
        <v>339</v>
      </c>
      <c r="AZ28" s="5">
        <v>4</v>
      </c>
      <c r="BA28" s="9">
        <v>5018</v>
      </c>
      <c r="BB28" s="9" t="s">
        <v>343</v>
      </c>
      <c r="BC28" s="5">
        <v>3</v>
      </c>
      <c r="BD28" s="30">
        <f t="shared" si="4"/>
        <v>3.3333333333333335</v>
      </c>
      <c r="BE28" s="19">
        <v>109</v>
      </c>
      <c r="BF28" s="6" t="s">
        <v>339</v>
      </c>
      <c r="BG28" s="5">
        <v>4</v>
      </c>
      <c r="BH28" s="6" t="s">
        <v>341</v>
      </c>
      <c r="BI28" s="6" t="s">
        <v>341</v>
      </c>
      <c r="BJ28" s="6" t="s">
        <v>341</v>
      </c>
      <c r="BK28" s="30">
        <f t="shared" si="0"/>
        <v>4</v>
      </c>
      <c r="BL28" s="19">
        <v>49</v>
      </c>
      <c r="BM28" s="6" t="s">
        <v>343</v>
      </c>
      <c r="BN28" s="5">
        <v>3</v>
      </c>
      <c r="BO28" s="6">
        <v>49.3</v>
      </c>
      <c r="BP28" s="6" t="s">
        <v>339</v>
      </c>
      <c r="BQ28" s="5">
        <v>4</v>
      </c>
      <c r="BR28" s="30">
        <f t="shared" si="5"/>
        <v>3.5</v>
      </c>
      <c r="BS28" s="19">
        <v>81</v>
      </c>
      <c r="BT28" s="6" t="s">
        <v>343</v>
      </c>
      <c r="BU28" s="5">
        <v>3</v>
      </c>
      <c r="BV28" s="7">
        <v>1E-3</v>
      </c>
      <c r="BW28" s="6" t="s">
        <v>339</v>
      </c>
      <c r="BX28" s="5">
        <v>4</v>
      </c>
      <c r="BY28" s="6">
        <v>1.9</v>
      </c>
      <c r="BZ28" s="6" t="s">
        <v>339</v>
      </c>
      <c r="CA28" s="5">
        <v>4</v>
      </c>
      <c r="CB28" s="30">
        <f t="shared" si="6"/>
        <v>3.6666666666666665</v>
      </c>
      <c r="CC28" s="19" t="s">
        <v>341</v>
      </c>
      <c r="CD28" s="6" t="s">
        <v>341</v>
      </c>
      <c r="CE28" s="6" t="s">
        <v>341</v>
      </c>
      <c r="CF28" s="6">
        <v>0</v>
      </c>
      <c r="CG28" s="6" t="s">
        <v>339</v>
      </c>
      <c r="CH28" s="5">
        <v>4</v>
      </c>
      <c r="CI28" s="8">
        <v>0</v>
      </c>
      <c r="CJ28" s="6" t="s">
        <v>339</v>
      </c>
      <c r="CK28" s="5">
        <v>4</v>
      </c>
      <c r="CL28" s="30">
        <f t="shared" si="7"/>
        <v>4</v>
      </c>
    </row>
    <row r="29" spans="1:90">
      <c r="A29" s="5" t="s">
        <v>245</v>
      </c>
      <c r="B29" s="5" t="s">
        <v>405</v>
      </c>
      <c r="C29" s="19">
        <v>0.76400000000000001</v>
      </c>
      <c r="D29" s="6" t="s">
        <v>343</v>
      </c>
      <c r="E29" s="5">
        <v>3</v>
      </c>
      <c r="F29" s="7">
        <v>1E-3</v>
      </c>
      <c r="G29" s="130" t="s">
        <v>339</v>
      </c>
      <c r="H29" s="5">
        <v>4</v>
      </c>
      <c r="I29" s="6" t="s">
        <v>341</v>
      </c>
      <c r="J29" s="6" t="s">
        <v>341</v>
      </c>
      <c r="K29" s="6" t="s">
        <v>341</v>
      </c>
      <c r="L29" s="20">
        <f t="shared" si="8"/>
        <v>3.5</v>
      </c>
      <c r="M29" s="19" t="s">
        <v>341</v>
      </c>
      <c r="N29" s="6" t="s">
        <v>341</v>
      </c>
      <c r="O29" s="6" t="s">
        <v>341</v>
      </c>
      <c r="P29" s="7" t="s">
        <v>341</v>
      </c>
      <c r="Q29" s="6" t="s">
        <v>341</v>
      </c>
      <c r="R29" s="7" t="s">
        <v>341</v>
      </c>
      <c r="S29" s="30" t="str">
        <f t="shared" si="9"/>
        <v>N/A</v>
      </c>
      <c r="T29" s="19">
        <v>73</v>
      </c>
      <c r="U29" s="6" t="s">
        <v>343</v>
      </c>
      <c r="V29" s="5">
        <v>3</v>
      </c>
      <c r="W29" s="7" t="s">
        <v>341</v>
      </c>
      <c r="X29" s="6" t="s">
        <v>341</v>
      </c>
      <c r="Y29" s="6" t="s">
        <v>341</v>
      </c>
      <c r="Z29" s="30">
        <f t="shared" si="1"/>
        <v>3</v>
      </c>
      <c r="AA29" s="36" t="s">
        <v>341</v>
      </c>
      <c r="AB29" s="6" t="s">
        <v>341</v>
      </c>
      <c r="AC29" s="6" t="s">
        <v>341</v>
      </c>
      <c r="AD29" s="8" t="s">
        <v>341</v>
      </c>
      <c r="AE29" s="6" t="s">
        <v>341</v>
      </c>
      <c r="AF29" s="6" t="s">
        <v>341</v>
      </c>
      <c r="AG29" s="8">
        <v>0.99</v>
      </c>
      <c r="AH29" s="6" t="s">
        <v>339</v>
      </c>
      <c r="AI29" s="5">
        <v>4</v>
      </c>
      <c r="AJ29" s="8">
        <v>0.91</v>
      </c>
      <c r="AK29" s="6" t="s">
        <v>339</v>
      </c>
      <c r="AL29" s="5">
        <v>4</v>
      </c>
      <c r="AM29" s="30">
        <f t="shared" si="2"/>
        <v>4</v>
      </c>
      <c r="AN29" s="19" t="s">
        <v>341</v>
      </c>
      <c r="AO29" s="6" t="s">
        <v>341</v>
      </c>
      <c r="AP29" s="6" t="s">
        <v>341</v>
      </c>
      <c r="AQ29" s="6">
        <v>91</v>
      </c>
      <c r="AR29" s="6" t="s">
        <v>343</v>
      </c>
      <c r="AS29" s="5">
        <v>3</v>
      </c>
      <c r="AT29" s="30">
        <f t="shared" si="3"/>
        <v>3</v>
      </c>
      <c r="AU29" s="19" t="s">
        <v>341</v>
      </c>
      <c r="AV29" s="6" t="s">
        <v>341</v>
      </c>
      <c r="AW29" s="6" t="s">
        <v>341</v>
      </c>
      <c r="AX29" s="6" t="s">
        <v>341</v>
      </c>
      <c r="AY29" s="6" t="s">
        <v>341</v>
      </c>
      <c r="AZ29" s="6" t="s">
        <v>341</v>
      </c>
      <c r="BA29" s="6">
        <v>220</v>
      </c>
      <c r="BB29" s="6" t="s">
        <v>339</v>
      </c>
      <c r="BC29" s="5">
        <v>4</v>
      </c>
      <c r="BD29" s="30">
        <f t="shared" si="4"/>
        <v>4</v>
      </c>
      <c r="BE29" s="19">
        <v>81</v>
      </c>
      <c r="BF29" s="6" t="s">
        <v>339</v>
      </c>
      <c r="BG29" s="5">
        <v>4</v>
      </c>
      <c r="BH29" s="6">
        <v>4</v>
      </c>
      <c r="BI29" s="6" t="s">
        <v>338</v>
      </c>
      <c r="BJ29" s="5">
        <v>1</v>
      </c>
      <c r="BK29" s="30">
        <f t="shared" si="0"/>
        <v>2.5</v>
      </c>
      <c r="BL29" s="19">
        <v>11</v>
      </c>
      <c r="BM29" s="6" t="s">
        <v>338</v>
      </c>
      <c r="BN29" s="5">
        <v>1</v>
      </c>
      <c r="BO29" s="6">
        <v>60.1</v>
      </c>
      <c r="BP29" s="6" t="s">
        <v>343</v>
      </c>
      <c r="BQ29" s="5">
        <v>3</v>
      </c>
      <c r="BR29" s="30">
        <f t="shared" si="5"/>
        <v>2</v>
      </c>
      <c r="BS29" s="19" t="s">
        <v>341</v>
      </c>
      <c r="BT29" s="6" t="s">
        <v>341</v>
      </c>
      <c r="BU29" s="6" t="s">
        <v>341</v>
      </c>
      <c r="BV29" s="10">
        <v>1.01E-2</v>
      </c>
      <c r="BW29" s="6" t="s">
        <v>339</v>
      </c>
      <c r="BX29" s="5">
        <v>4</v>
      </c>
      <c r="BY29" s="6">
        <v>31</v>
      </c>
      <c r="BZ29" s="6" t="s">
        <v>339</v>
      </c>
      <c r="CA29" s="5">
        <v>4</v>
      </c>
      <c r="CB29" s="30">
        <f t="shared" si="6"/>
        <v>4</v>
      </c>
      <c r="CC29" s="19" t="s">
        <v>341</v>
      </c>
      <c r="CD29" s="6" t="s">
        <v>341</v>
      </c>
      <c r="CE29" s="6" t="s">
        <v>341</v>
      </c>
      <c r="CF29" s="6">
        <v>2</v>
      </c>
      <c r="CG29" s="6" t="s">
        <v>343</v>
      </c>
      <c r="CH29" s="5">
        <v>3</v>
      </c>
      <c r="CI29" s="8">
        <v>0.17</v>
      </c>
      <c r="CJ29" s="6" t="s">
        <v>343</v>
      </c>
      <c r="CK29" s="5">
        <v>3</v>
      </c>
      <c r="CL29" s="30">
        <f t="shared" si="7"/>
        <v>3</v>
      </c>
    </row>
    <row r="30" spans="1:90">
      <c r="A30" s="5" t="s">
        <v>406</v>
      </c>
      <c r="B30" s="5" t="s">
        <v>407</v>
      </c>
      <c r="C30" s="19">
        <v>0.89600000000000002</v>
      </c>
      <c r="D30" s="6" t="s">
        <v>339</v>
      </c>
      <c r="E30" s="5">
        <v>4</v>
      </c>
      <c r="F30" s="7" t="s">
        <v>341</v>
      </c>
      <c r="G30" s="130" t="s">
        <v>341</v>
      </c>
      <c r="H30" s="6" t="s">
        <v>341</v>
      </c>
      <c r="I30" s="6" t="s">
        <v>408</v>
      </c>
      <c r="J30" s="6" t="s">
        <v>339</v>
      </c>
      <c r="K30" s="5">
        <v>4</v>
      </c>
      <c r="L30" s="20">
        <f t="shared" si="8"/>
        <v>4</v>
      </c>
      <c r="M30" s="19" t="s">
        <v>341</v>
      </c>
      <c r="N30" s="6" t="s">
        <v>341</v>
      </c>
      <c r="O30" s="6" t="s">
        <v>341</v>
      </c>
      <c r="P30" s="7" t="s">
        <v>341</v>
      </c>
      <c r="Q30" s="6" t="s">
        <v>341</v>
      </c>
      <c r="R30" s="7" t="s">
        <v>341</v>
      </c>
      <c r="S30" s="30" t="str">
        <f t="shared" si="9"/>
        <v>N/A</v>
      </c>
      <c r="T30" s="19">
        <v>35</v>
      </c>
      <c r="U30" s="6" t="s">
        <v>339</v>
      </c>
      <c r="V30" s="5">
        <v>4</v>
      </c>
      <c r="W30" s="7" t="s">
        <v>341</v>
      </c>
      <c r="X30" s="6" t="s">
        <v>341</v>
      </c>
      <c r="Y30" s="6" t="s">
        <v>341</v>
      </c>
      <c r="Z30" s="30">
        <f t="shared" si="1"/>
        <v>4</v>
      </c>
      <c r="AA30" s="36" t="s">
        <v>341</v>
      </c>
      <c r="AB30" s="6" t="s">
        <v>341</v>
      </c>
      <c r="AC30" s="6" t="s">
        <v>341</v>
      </c>
      <c r="AD30" s="8" t="s">
        <v>341</v>
      </c>
      <c r="AE30" s="6" t="s">
        <v>341</v>
      </c>
      <c r="AF30" s="6" t="s">
        <v>341</v>
      </c>
      <c r="AG30" s="8" t="s">
        <v>341</v>
      </c>
      <c r="AH30" s="6" t="s">
        <v>341</v>
      </c>
      <c r="AI30" s="6" t="s">
        <v>341</v>
      </c>
      <c r="AJ30" s="8" t="s">
        <v>341</v>
      </c>
      <c r="AK30" s="6" t="s">
        <v>341</v>
      </c>
      <c r="AL30" s="6" t="s">
        <v>341</v>
      </c>
      <c r="AM30" s="30" t="str">
        <f t="shared" si="2"/>
        <v>N/A</v>
      </c>
      <c r="AN30" s="19" t="s">
        <v>341</v>
      </c>
      <c r="AO30" s="6" t="s">
        <v>341</v>
      </c>
      <c r="AP30" s="6" t="s">
        <v>341</v>
      </c>
      <c r="AQ30" s="6">
        <v>82</v>
      </c>
      <c r="AR30" s="6" t="s">
        <v>342</v>
      </c>
      <c r="AS30" s="5">
        <v>2</v>
      </c>
      <c r="AT30" s="30">
        <f t="shared" si="3"/>
        <v>2</v>
      </c>
      <c r="AU30" s="19">
        <v>0.64</v>
      </c>
      <c r="AV30" s="6" t="s">
        <v>343</v>
      </c>
      <c r="AW30" s="5">
        <v>3</v>
      </c>
      <c r="AX30" s="6" t="s">
        <v>341</v>
      </c>
      <c r="AY30" s="6" t="s">
        <v>341</v>
      </c>
      <c r="AZ30" s="6" t="s">
        <v>341</v>
      </c>
      <c r="BA30" s="9">
        <v>41679</v>
      </c>
      <c r="BB30" s="9" t="s">
        <v>343</v>
      </c>
      <c r="BC30" s="5">
        <v>3</v>
      </c>
      <c r="BD30" s="30">
        <f t="shared" si="4"/>
        <v>3</v>
      </c>
      <c r="BE30" s="19" t="s">
        <v>341</v>
      </c>
      <c r="BF30" s="6" t="s">
        <v>341</v>
      </c>
      <c r="BG30" s="6" t="s">
        <v>341</v>
      </c>
      <c r="BH30" s="6" t="s">
        <v>341</v>
      </c>
      <c r="BI30" s="6" t="s">
        <v>341</v>
      </c>
      <c r="BJ30" s="6" t="s">
        <v>341</v>
      </c>
      <c r="BK30" s="30" t="str">
        <f t="shared" si="0"/>
        <v>N/A</v>
      </c>
      <c r="BL30" s="19">
        <v>55</v>
      </c>
      <c r="BM30" s="6" t="s">
        <v>339</v>
      </c>
      <c r="BN30" s="5">
        <v>4</v>
      </c>
      <c r="BO30" s="6">
        <v>56.9</v>
      </c>
      <c r="BP30" s="6" t="s">
        <v>343</v>
      </c>
      <c r="BQ30" s="5">
        <v>3</v>
      </c>
      <c r="BR30" s="30">
        <f t="shared" si="5"/>
        <v>3.5</v>
      </c>
      <c r="BS30" s="19">
        <v>130</v>
      </c>
      <c r="BT30" s="6" t="s">
        <v>339</v>
      </c>
      <c r="BU30" s="5">
        <v>4</v>
      </c>
      <c r="BV30" s="10">
        <v>-2.0000000000000001E-4</v>
      </c>
      <c r="BW30" s="6" t="s">
        <v>343</v>
      </c>
      <c r="BX30" s="5">
        <v>3</v>
      </c>
      <c r="BY30" s="6" t="s">
        <v>341</v>
      </c>
      <c r="BZ30" s="6" t="s">
        <v>341</v>
      </c>
      <c r="CA30" s="6" t="s">
        <v>341</v>
      </c>
      <c r="CB30" s="30">
        <f t="shared" si="6"/>
        <v>3.5</v>
      </c>
      <c r="CC30" s="19">
        <v>19</v>
      </c>
      <c r="CD30" s="6" t="s">
        <v>343</v>
      </c>
      <c r="CE30" s="5">
        <v>3</v>
      </c>
      <c r="CF30" s="6">
        <v>3</v>
      </c>
      <c r="CG30" s="6" t="s">
        <v>342</v>
      </c>
      <c r="CH30" s="5">
        <v>2</v>
      </c>
      <c r="CI30" s="8">
        <v>0.21</v>
      </c>
      <c r="CJ30" s="6" t="s">
        <v>343</v>
      </c>
      <c r="CK30" s="5">
        <v>3</v>
      </c>
      <c r="CL30" s="30">
        <f t="shared" si="7"/>
        <v>2.6666666666666665</v>
      </c>
    </row>
    <row r="31" spans="1:90">
      <c r="A31" s="5" t="s">
        <v>409</v>
      </c>
      <c r="B31" s="5" t="s">
        <v>410</v>
      </c>
      <c r="C31" s="19">
        <v>0.88900000000000001</v>
      </c>
      <c r="D31" s="6" t="s">
        <v>339</v>
      </c>
      <c r="E31" s="5">
        <v>4</v>
      </c>
      <c r="F31" s="7" t="s">
        <v>341</v>
      </c>
      <c r="G31" s="130" t="s">
        <v>341</v>
      </c>
      <c r="H31" s="6" t="s">
        <v>341</v>
      </c>
      <c r="I31" s="6" t="s">
        <v>411</v>
      </c>
      <c r="J31" s="6" t="s">
        <v>339</v>
      </c>
      <c r="K31" s="5">
        <v>4</v>
      </c>
      <c r="L31" s="20">
        <f t="shared" si="8"/>
        <v>4</v>
      </c>
      <c r="M31" s="19">
        <v>2</v>
      </c>
      <c r="N31" s="6" t="s">
        <v>339</v>
      </c>
      <c r="O31" s="5">
        <v>4</v>
      </c>
      <c r="P31" s="7" t="s">
        <v>341</v>
      </c>
      <c r="Q31" s="6" t="s">
        <v>341</v>
      </c>
      <c r="R31" s="7" t="s">
        <v>341</v>
      </c>
      <c r="S31" s="30">
        <f t="shared" si="9"/>
        <v>4</v>
      </c>
      <c r="T31" s="19">
        <v>34</v>
      </c>
      <c r="U31" s="6" t="s">
        <v>339</v>
      </c>
      <c r="V31" s="5">
        <v>4</v>
      </c>
      <c r="W31" s="7" t="s">
        <v>341</v>
      </c>
      <c r="X31" s="6" t="s">
        <v>341</v>
      </c>
      <c r="Y31" s="6" t="s">
        <v>341</v>
      </c>
      <c r="Z31" s="30">
        <f t="shared" si="1"/>
        <v>4</v>
      </c>
      <c r="AA31" s="36" t="s">
        <v>341</v>
      </c>
      <c r="AB31" s="6" t="s">
        <v>341</v>
      </c>
      <c r="AC31" s="6" t="s">
        <v>341</v>
      </c>
      <c r="AD31" s="8" t="s">
        <v>341</v>
      </c>
      <c r="AE31" s="6" t="s">
        <v>341</v>
      </c>
      <c r="AF31" s="6" t="s">
        <v>341</v>
      </c>
      <c r="AG31" s="8" t="s">
        <v>341</v>
      </c>
      <c r="AH31" s="6" t="s">
        <v>341</v>
      </c>
      <c r="AI31" s="6" t="s">
        <v>341</v>
      </c>
      <c r="AJ31" s="8" t="s">
        <v>341</v>
      </c>
      <c r="AK31" s="6" t="s">
        <v>341</v>
      </c>
      <c r="AL31" s="6" t="s">
        <v>341</v>
      </c>
      <c r="AM31" s="30" t="str">
        <f t="shared" si="2"/>
        <v>N/A</v>
      </c>
      <c r="AN31" s="19" t="s">
        <v>341</v>
      </c>
      <c r="AO31" s="6" t="s">
        <v>341</v>
      </c>
      <c r="AP31" s="6" t="s">
        <v>341</v>
      </c>
      <c r="AQ31" s="6">
        <v>108</v>
      </c>
      <c r="AR31" s="6" t="s">
        <v>343</v>
      </c>
      <c r="AS31" s="5">
        <v>3</v>
      </c>
      <c r="AT31" s="30">
        <f t="shared" si="3"/>
        <v>3</v>
      </c>
      <c r="AU31" s="19">
        <v>0.71</v>
      </c>
      <c r="AV31" s="6" t="s">
        <v>343</v>
      </c>
      <c r="AW31" s="5">
        <v>3</v>
      </c>
      <c r="AX31" s="6" t="s">
        <v>358</v>
      </c>
      <c r="AY31" s="6" t="s">
        <v>343</v>
      </c>
      <c r="AZ31" s="5">
        <v>3</v>
      </c>
      <c r="BA31" s="9">
        <v>5121</v>
      </c>
      <c r="BB31" s="9" t="s">
        <v>343</v>
      </c>
      <c r="BC31" s="5">
        <v>3</v>
      </c>
      <c r="BD31" s="30">
        <f t="shared" si="4"/>
        <v>3</v>
      </c>
      <c r="BE31" s="19" t="s">
        <v>341</v>
      </c>
      <c r="BF31" s="6" t="s">
        <v>341</v>
      </c>
      <c r="BG31" s="6" t="s">
        <v>341</v>
      </c>
      <c r="BH31" s="6" t="s">
        <v>341</v>
      </c>
      <c r="BI31" s="6" t="s">
        <v>341</v>
      </c>
      <c r="BJ31" s="6" t="s">
        <v>341</v>
      </c>
      <c r="BK31" s="30" t="str">
        <f t="shared" si="0"/>
        <v>N/A</v>
      </c>
      <c r="BL31" s="19">
        <v>55</v>
      </c>
      <c r="BM31" s="6" t="s">
        <v>339</v>
      </c>
      <c r="BN31" s="5">
        <v>4</v>
      </c>
      <c r="BO31" s="6">
        <v>39.9</v>
      </c>
      <c r="BP31" s="6" t="s">
        <v>339</v>
      </c>
      <c r="BQ31" s="5">
        <v>4</v>
      </c>
      <c r="BR31" s="30">
        <f t="shared" si="5"/>
        <v>4</v>
      </c>
      <c r="BS31" s="19">
        <v>107</v>
      </c>
      <c r="BT31" s="6" t="s">
        <v>339</v>
      </c>
      <c r="BU31" s="5">
        <v>4</v>
      </c>
      <c r="BV31" s="10">
        <v>6.9999999999999999E-4</v>
      </c>
      <c r="BW31" s="6" t="s">
        <v>339</v>
      </c>
      <c r="BX31" s="5">
        <v>4</v>
      </c>
      <c r="BY31" s="6">
        <v>2</v>
      </c>
      <c r="BZ31" s="6" t="s">
        <v>339</v>
      </c>
      <c r="CA31" s="5">
        <v>4</v>
      </c>
      <c r="CB31" s="30">
        <f t="shared" si="6"/>
        <v>4</v>
      </c>
      <c r="CC31" s="19">
        <v>6</v>
      </c>
      <c r="CD31" s="6" t="s">
        <v>339</v>
      </c>
      <c r="CE31" s="5">
        <v>4</v>
      </c>
      <c r="CF31" s="6">
        <v>1</v>
      </c>
      <c r="CG31" s="6" t="s">
        <v>343</v>
      </c>
      <c r="CH31" s="5">
        <v>3</v>
      </c>
      <c r="CI31" s="8">
        <v>0</v>
      </c>
      <c r="CJ31" s="6" t="s">
        <v>339</v>
      </c>
      <c r="CK31" s="5">
        <v>4</v>
      </c>
      <c r="CL31" s="30">
        <f t="shared" si="7"/>
        <v>3.6666666666666665</v>
      </c>
    </row>
    <row r="32" spans="1:90">
      <c r="A32" s="5" t="s">
        <v>412</v>
      </c>
      <c r="B32" s="5" t="s">
        <v>413</v>
      </c>
      <c r="C32" s="19">
        <v>0.94799999999999995</v>
      </c>
      <c r="D32" s="6" t="s">
        <v>339</v>
      </c>
      <c r="E32" s="5">
        <v>4</v>
      </c>
      <c r="F32" s="7" t="s">
        <v>341</v>
      </c>
      <c r="G32" s="130" t="s">
        <v>341</v>
      </c>
      <c r="H32" s="6" t="s">
        <v>341</v>
      </c>
      <c r="I32" s="6" t="s">
        <v>414</v>
      </c>
      <c r="J32" s="6" t="s">
        <v>339</v>
      </c>
      <c r="K32" s="5">
        <v>4</v>
      </c>
      <c r="L32" s="20">
        <f t="shared" si="8"/>
        <v>4</v>
      </c>
      <c r="M32" s="19">
        <v>1</v>
      </c>
      <c r="N32" s="6" t="s">
        <v>339</v>
      </c>
      <c r="O32" s="5">
        <v>4</v>
      </c>
      <c r="P32" s="7" t="s">
        <v>341</v>
      </c>
      <c r="Q32" s="6" t="s">
        <v>341</v>
      </c>
      <c r="R32" s="7" t="s">
        <v>341</v>
      </c>
      <c r="S32" s="30">
        <f t="shared" si="9"/>
        <v>4</v>
      </c>
      <c r="T32" s="19">
        <v>1</v>
      </c>
      <c r="U32" s="6" t="s">
        <v>339</v>
      </c>
      <c r="V32" s="5">
        <v>4</v>
      </c>
      <c r="W32" s="7" t="s">
        <v>341</v>
      </c>
      <c r="X32" s="6" t="s">
        <v>341</v>
      </c>
      <c r="Y32" s="6" t="s">
        <v>341</v>
      </c>
      <c r="Z32" s="30">
        <f t="shared" si="1"/>
        <v>4</v>
      </c>
      <c r="AA32" s="36" t="s">
        <v>341</v>
      </c>
      <c r="AB32" s="6" t="s">
        <v>341</v>
      </c>
      <c r="AC32" s="6" t="s">
        <v>341</v>
      </c>
      <c r="AD32" s="8" t="s">
        <v>341</v>
      </c>
      <c r="AE32" s="6" t="s">
        <v>341</v>
      </c>
      <c r="AF32" s="6" t="s">
        <v>341</v>
      </c>
      <c r="AG32" s="8" t="s">
        <v>341</v>
      </c>
      <c r="AH32" s="6" t="s">
        <v>341</v>
      </c>
      <c r="AI32" s="6" t="s">
        <v>341</v>
      </c>
      <c r="AJ32" s="8" t="s">
        <v>341</v>
      </c>
      <c r="AK32" s="6" t="s">
        <v>341</v>
      </c>
      <c r="AL32" s="6" t="s">
        <v>341</v>
      </c>
      <c r="AM32" s="30" t="str">
        <f t="shared" si="2"/>
        <v>N/A</v>
      </c>
      <c r="AN32" s="19" t="s">
        <v>341</v>
      </c>
      <c r="AO32" s="6" t="s">
        <v>341</v>
      </c>
      <c r="AP32" s="6" t="s">
        <v>341</v>
      </c>
      <c r="AQ32" s="6">
        <v>150</v>
      </c>
      <c r="AR32" s="6" t="s">
        <v>339</v>
      </c>
      <c r="AS32" s="5">
        <v>4</v>
      </c>
      <c r="AT32" s="30">
        <f t="shared" si="3"/>
        <v>4</v>
      </c>
      <c r="AU32" s="19">
        <v>0.78</v>
      </c>
      <c r="AV32" s="6" t="s">
        <v>339</v>
      </c>
      <c r="AW32" s="5">
        <v>4</v>
      </c>
      <c r="AX32" s="6" t="s">
        <v>361</v>
      </c>
      <c r="AY32" s="6" t="s">
        <v>342</v>
      </c>
      <c r="AZ32" s="5">
        <v>2</v>
      </c>
      <c r="BA32" s="9">
        <v>49185</v>
      </c>
      <c r="BB32" s="9" t="s">
        <v>343</v>
      </c>
      <c r="BC32" s="5">
        <v>3</v>
      </c>
      <c r="BD32" s="30">
        <f t="shared" si="4"/>
        <v>3</v>
      </c>
      <c r="BE32" s="19" t="s">
        <v>341</v>
      </c>
      <c r="BF32" s="6" t="s">
        <v>341</v>
      </c>
      <c r="BG32" s="6" t="s">
        <v>341</v>
      </c>
      <c r="BH32" s="6" t="s">
        <v>341</v>
      </c>
      <c r="BI32" s="6" t="s">
        <v>341</v>
      </c>
      <c r="BJ32" s="6" t="s">
        <v>341</v>
      </c>
      <c r="BK32" s="30" t="str">
        <f t="shared" si="0"/>
        <v>N/A</v>
      </c>
      <c r="BL32" s="19">
        <v>57</v>
      </c>
      <c r="BM32" s="6" t="s">
        <v>339</v>
      </c>
      <c r="BN32" s="5">
        <v>4</v>
      </c>
      <c r="BO32" s="6">
        <v>18.100000000000001</v>
      </c>
      <c r="BP32" s="6" t="s">
        <v>339</v>
      </c>
      <c r="BQ32" s="5">
        <v>4</v>
      </c>
      <c r="BR32" s="30">
        <f t="shared" si="5"/>
        <v>4</v>
      </c>
      <c r="BS32" s="19">
        <v>82</v>
      </c>
      <c r="BT32" s="6" t="s">
        <v>343</v>
      </c>
      <c r="BU32" s="5">
        <v>3</v>
      </c>
      <c r="BV32" s="10">
        <v>6.8999999999999999E-3</v>
      </c>
      <c r="BW32" s="6" t="s">
        <v>339</v>
      </c>
      <c r="BX32" s="5">
        <v>4</v>
      </c>
      <c r="BY32" s="6">
        <v>4.2</v>
      </c>
      <c r="BZ32" s="6" t="s">
        <v>339</v>
      </c>
      <c r="CA32" s="5">
        <v>4</v>
      </c>
      <c r="CB32" s="30">
        <f t="shared" si="6"/>
        <v>3.6666666666666665</v>
      </c>
      <c r="CC32" s="19" t="s">
        <v>341</v>
      </c>
      <c r="CD32" s="6" t="s">
        <v>341</v>
      </c>
      <c r="CE32" s="6" t="s">
        <v>341</v>
      </c>
      <c r="CF32" s="6">
        <v>2</v>
      </c>
      <c r="CG32" s="6" t="s">
        <v>343</v>
      </c>
      <c r="CH32" s="5">
        <v>3</v>
      </c>
      <c r="CI32" s="8">
        <v>0.43</v>
      </c>
      <c r="CJ32" s="6" t="s">
        <v>342</v>
      </c>
      <c r="CK32" s="5">
        <v>2</v>
      </c>
      <c r="CL32" s="30">
        <f t="shared" si="7"/>
        <v>2.5</v>
      </c>
    </row>
    <row r="33" spans="1:90" ht="24">
      <c r="A33" s="5" t="s">
        <v>246</v>
      </c>
      <c r="B33" s="5" t="s">
        <v>415</v>
      </c>
      <c r="C33" s="19">
        <v>0.76700000000000002</v>
      </c>
      <c r="D33" s="6" t="s">
        <v>343</v>
      </c>
      <c r="E33" s="5">
        <v>3</v>
      </c>
      <c r="F33" s="7" t="s">
        <v>341</v>
      </c>
      <c r="G33" s="130" t="s">
        <v>341</v>
      </c>
      <c r="H33" s="6" t="s">
        <v>341</v>
      </c>
      <c r="I33" s="6" t="s">
        <v>376</v>
      </c>
      <c r="J33" s="6" t="s">
        <v>343</v>
      </c>
      <c r="K33" s="5">
        <v>3</v>
      </c>
      <c r="L33" s="20">
        <f t="shared" si="8"/>
        <v>3</v>
      </c>
      <c r="M33" s="19">
        <v>2</v>
      </c>
      <c r="N33" s="6" t="s">
        <v>339</v>
      </c>
      <c r="O33" s="5">
        <v>4</v>
      </c>
      <c r="P33" s="7">
        <v>3.0000000000000001E-3</v>
      </c>
      <c r="Q33" s="6" t="s">
        <v>339</v>
      </c>
      <c r="R33" s="5">
        <v>4</v>
      </c>
      <c r="S33" s="30">
        <f t="shared" si="9"/>
        <v>4</v>
      </c>
      <c r="T33" s="19">
        <v>106</v>
      </c>
      <c r="U33" s="6" t="s">
        <v>343</v>
      </c>
      <c r="V33" s="5">
        <v>3</v>
      </c>
      <c r="W33" s="7">
        <v>3.0000000000000001E-3</v>
      </c>
      <c r="X33" s="6" t="s">
        <v>339</v>
      </c>
      <c r="Y33" s="5">
        <v>4</v>
      </c>
      <c r="Z33" s="30">
        <f t="shared" si="1"/>
        <v>3.5</v>
      </c>
      <c r="AA33" s="36">
        <v>6.3E-2</v>
      </c>
      <c r="AB33" s="6" t="s">
        <v>343</v>
      </c>
      <c r="AC33" s="5">
        <v>3</v>
      </c>
      <c r="AD33" s="8">
        <v>0.04</v>
      </c>
      <c r="AE33" s="6" t="s">
        <v>339</v>
      </c>
      <c r="AF33" s="5">
        <v>4</v>
      </c>
      <c r="AG33" s="8">
        <v>0.88</v>
      </c>
      <c r="AH33" s="6" t="s">
        <v>343</v>
      </c>
      <c r="AI33" s="5">
        <v>3</v>
      </c>
      <c r="AJ33" s="8">
        <v>0.69</v>
      </c>
      <c r="AK33" s="6" t="s">
        <v>343</v>
      </c>
      <c r="AL33" s="5">
        <v>3</v>
      </c>
      <c r="AM33" s="30">
        <f t="shared" si="2"/>
        <v>3.25</v>
      </c>
      <c r="AN33" s="19" t="s">
        <v>341</v>
      </c>
      <c r="AO33" s="6" t="s">
        <v>341</v>
      </c>
      <c r="AP33" s="6" t="s">
        <v>341</v>
      </c>
      <c r="AQ33" s="6">
        <v>87</v>
      </c>
      <c r="AR33" s="6" t="s">
        <v>342</v>
      </c>
      <c r="AS33" s="5">
        <v>2</v>
      </c>
      <c r="AT33" s="30">
        <f t="shared" si="3"/>
        <v>2</v>
      </c>
      <c r="AU33" s="19">
        <v>0.52</v>
      </c>
      <c r="AV33" s="6" t="s">
        <v>343</v>
      </c>
      <c r="AW33" s="5">
        <v>3</v>
      </c>
      <c r="AX33" s="6" t="s">
        <v>341</v>
      </c>
      <c r="AY33" s="6" t="s">
        <v>341</v>
      </c>
      <c r="AZ33" s="6" t="s">
        <v>341</v>
      </c>
      <c r="BA33" s="9">
        <v>116804</v>
      </c>
      <c r="BB33" s="9" t="s">
        <v>342</v>
      </c>
      <c r="BC33" s="5">
        <v>2</v>
      </c>
      <c r="BD33" s="30">
        <f t="shared" si="4"/>
        <v>2.5</v>
      </c>
      <c r="BE33" s="19">
        <v>111</v>
      </c>
      <c r="BF33" s="6" t="s">
        <v>339</v>
      </c>
      <c r="BG33" s="5">
        <v>4</v>
      </c>
      <c r="BH33" s="6" t="s">
        <v>341</v>
      </c>
      <c r="BI33" s="6" t="s">
        <v>341</v>
      </c>
      <c r="BJ33" s="6" t="s">
        <v>341</v>
      </c>
      <c r="BK33" s="30">
        <f t="shared" si="0"/>
        <v>4</v>
      </c>
      <c r="BL33" s="19">
        <v>41</v>
      </c>
      <c r="BM33" s="6" t="s">
        <v>343</v>
      </c>
      <c r="BN33" s="5">
        <v>3</v>
      </c>
      <c r="BO33" s="6">
        <v>62.8</v>
      </c>
      <c r="BP33" s="6" t="s">
        <v>343</v>
      </c>
      <c r="BQ33" s="5">
        <v>3</v>
      </c>
      <c r="BR33" s="30">
        <f t="shared" si="5"/>
        <v>3</v>
      </c>
      <c r="BS33" s="19">
        <v>130</v>
      </c>
      <c r="BT33" s="6" t="s">
        <v>339</v>
      </c>
      <c r="BU33" s="5">
        <v>4</v>
      </c>
      <c r="BV33" s="10">
        <v>3.3999999999999998E-3</v>
      </c>
      <c r="BW33" s="6" t="s">
        <v>339</v>
      </c>
      <c r="BX33" s="5">
        <v>4</v>
      </c>
      <c r="BY33" s="6">
        <v>7.1</v>
      </c>
      <c r="BZ33" s="6" t="s">
        <v>339</v>
      </c>
      <c r="CA33" s="5">
        <v>4</v>
      </c>
      <c r="CB33" s="30">
        <f t="shared" si="6"/>
        <v>4</v>
      </c>
      <c r="CC33" s="19" t="s">
        <v>341</v>
      </c>
      <c r="CD33" s="6" t="s">
        <v>341</v>
      </c>
      <c r="CE33" s="6" t="s">
        <v>341</v>
      </c>
      <c r="CF33" s="6">
        <v>1</v>
      </c>
      <c r="CG33" s="6" t="s">
        <v>343</v>
      </c>
      <c r="CH33" s="5">
        <v>3</v>
      </c>
      <c r="CI33" s="8">
        <v>0.53</v>
      </c>
      <c r="CJ33" s="6" t="s">
        <v>342</v>
      </c>
      <c r="CK33" s="5">
        <v>2</v>
      </c>
      <c r="CL33" s="30">
        <f t="shared" si="7"/>
        <v>2.5</v>
      </c>
    </row>
    <row r="34" spans="1:90">
      <c r="A34" s="5" t="s">
        <v>248</v>
      </c>
      <c r="B34" s="5" t="s">
        <v>416</v>
      </c>
      <c r="C34" s="19">
        <v>0.74</v>
      </c>
      <c r="D34" s="6" t="s">
        <v>343</v>
      </c>
      <c r="E34" s="5">
        <v>3</v>
      </c>
      <c r="F34" s="7" t="s">
        <v>341</v>
      </c>
      <c r="G34" s="130" t="s">
        <v>341</v>
      </c>
      <c r="H34" s="6" t="s">
        <v>341</v>
      </c>
      <c r="I34" s="6" t="s">
        <v>417</v>
      </c>
      <c r="J34" s="6" t="s">
        <v>343</v>
      </c>
      <c r="K34" s="5">
        <v>3</v>
      </c>
      <c r="L34" s="20">
        <f t="shared" si="8"/>
        <v>3</v>
      </c>
      <c r="M34" s="19">
        <v>5</v>
      </c>
      <c r="N34" s="6" t="s">
        <v>338</v>
      </c>
      <c r="O34" s="5">
        <v>1</v>
      </c>
      <c r="P34" s="7">
        <v>4.4999999999999998E-2</v>
      </c>
      <c r="Q34" s="6" t="s">
        <v>343</v>
      </c>
      <c r="R34" s="5">
        <v>3</v>
      </c>
      <c r="S34" s="30">
        <f t="shared" si="9"/>
        <v>2</v>
      </c>
      <c r="T34" s="19">
        <v>85</v>
      </c>
      <c r="U34" s="6" t="s">
        <v>343</v>
      </c>
      <c r="V34" s="5">
        <v>3</v>
      </c>
      <c r="W34" s="7">
        <v>4.4999999999999998E-2</v>
      </c>
      <c r="X34" s="6" t="s">
        <v>343</v>
      </c>
      <c r="Y34" s="5">
        <v>3</v>
      </c>
      <c r="Z34" s="30">
        <f t="shared" si="1"/>
        <v>3</v>
      </c>
      <c r="AA34" s="36">
        <v>8.2000000000000003E-2</v>
      </c>
      <c r="AB34" s="6" t="s">
        <v>343</v>
      </c>
      <c r="AC34" s="5">
        <v>3</v>
      </c>
      <c r="AD34" s="8" t="s">
        <v>341</v>
      </c>
      <c r="AE34" s="6" t="s">
        <v>341</v>
      </c>
      <c r="AF34" s="6" t="s">
        <v>341</v>
      </c>
      <c r="AG34" s="8">
        <v>0.98</v>
      </c>
      <c r="AH34" s="6" t="s">
        <v>339</v>
      </c>
      <c r="AI34" s="5">
        <v>4</v>
      </c>
      <c r="AJ34" s="8">
        <v>0.84</v>
      </c>
      <c r="AK34" s="6" t="s">
        <v>339</v>
      </c>
      <c r="AL34" s="5">
        <v>4</v>
      </c>
      <c r="AM34" s="30">
        <f t="shared" si="2"/>
        <v>3.6666666666666665</v>
      </c>
      <c r="AN34" s="19" t="s">
        <v>341</v>
      </c>
      <c r="AO34" s="6" t="s">
        <v>341</v>
      </c>
      <c r="AP34" s="6" t="s">
        <v>341</v>
      </c>
      <c r="AQ34" s="6">
        <v>123</v>
      </c>
      <c r="AR34" s="6" t="s">
        <v>343</v>
      </c>
      <c r="AS34" s="5">
        <v>3</v>
      </c>
      <c r="AT34" s="30">
        <f t="shared" si="3"/>
        <v>3</v>
      </c>
      <c r="AU34" s="19">
        <v>0.45</v>
      </c>
      <c r="AV34" s="6" t="s">
        <v>342</v>
      </c>
      <c r="AW34" s="5">
        <v>2</v>
      </c>
      <c r="AX34" s="6" t="s">
        <v>358</v>
      </c>
      <c r="AY34" s="6" t="s">
        <v>343</v>
      </c>
      <c r="AZ34" s="5">
        <v>3</v>
      </c>
      <c r="BA34" s="9">
        <v>567622</v>
      </c>
      <c r="BB34" s="9" t="s">
        <v>338</v>
      </c>
      <c r="BC34" s="5">
        <v>1</v>
      </c>
      <c r="BD34" s="30">
        <f t="shared" si="4"/>
        <v>2</v>
      </c>
      <c r="BE34" s="19">
        <v>85</v>
      </c>
      <c r="BF34" s="6" t="s">
        <v>339</v>
      </c>
      <c r="BG34" s="5">
        <v>4</v>
      </c>
      <c r="BH34" s="6">
        <v>1.9</v>
      </c>
      <c r="BI34" s="6" t="s">
        <v>339</v>
      </c>
      <c r="BJ34" s="5">
        <v>4</v>
      </c>
      <c r="BK34" s="30">
        <f t="shared" si="0"/>
        <v>4</v>
      </c>
      <c r="BL34" s="19">
        <v>40</v>
      </c>
      <c r="BM34" s="6" t="s">
        <v>343</v>
      </c>
      <c r="BN34" s="5">
        <v>3</v>
      </c>
      <c r="BO34" s="6">
        <v>69.099999999999994</v>
      </c>
      <c r="BP34" s="6" t="s">
        <v>343</v>
      </c>
      <c r="BQ34" s="5">
        <v>3</v>
      </c>
      <c r="BR34" s="30">
        <f t="shared" si="5"/>
        <v>3</v>
      </c>
      <c r="BS34" s="19">
        <v>121</v>
      </c>
      <c r="BT34" s="6" t="s">
        <v>339</v>
      </c>
      <c r="BU34" s="5">
        <v>4</v>
      </c>
      <c r="BV34" s="10">
        <v>-4.1000000000000003E-3</v>
      </c>
      <c r="BW34" s="6" t="s">
        <v>342</v>
      </c>
      <c r="BX34" s="5">
        <v>2</v>
      </c>
      <c r="BY34" s="6">
        <v>-53</v>
      </c>
      <c r="BZ34" s="6" t="s">
        <v>343</v>
      </c>
      <c r="CA34" s="5">
        <v>3</v>
      </c>
      <c r="CB34" s="30">
        <f t="shared" si="6"/>
        <v>3</v>
      </c>
      <c r="CC34" s="19">
        <v>30</v>
      </c>
      <c r="CD34" s="6" t="s">
        <v>338</v>
      </c>
      <c r="CE34" s="5">
        <v>1</v>
      </c>
      <c r="CF34" s="6">
        <v>1</v>
      </c>
      <c r="CG34" s="6" t="s">
        <v>343</v>
      </c>
      <c r="CH34" s="5">
        <v>3</v>
      </c>
      <c r="CI34" s="8">
        <v>0.22</v>
      </c>
      <c r="CJ34" s="6" t="s">
        <v>343</v>
      </c>
      <c r="CK34" s="5">
        <v>3</v>
      </c>
      <c r="CL34" s="30">
        <f t="shared" si="7"/>
        <v>2.3333333333333335</v>
      </c>
    </row>
    <row r="35" spans="1:90">
      <c r="A35" s="5" t="s">
        <v>249</v>
      </c>
      <c r="B35" s="5" t="s">
        <v>418</v>
      </c>
      <c r="C35" s="19">
        <v>0.73099999999999998</v>
      </c>
      <c r="D35" s="6" t="s">
        <v>343</v>
      </c>
      <c r="E35" s="5">
        <v>3</v>
      </c>
      <c r="F35" s="7" t="s">
        <v>341</v>
      </c>
      <c r="G35" s="130" t="s">
        <v>341</v>
      </c>
      <c r="H35" s="6" t="s">
        <v>341</v>
      </c>
      <c r="I35" s="6" t="s">
        <v>419</v>
      </c>
      <c r="J35" s="6" t="s">
        <v>342</v>
      </c>
      <c r="K35" s="5">
        <v>2</v>
      </c>
      <c r="L35" s="20">
        <f t="shared" si="8"/>
        <v>2.5</v>
      </c>
      <c r="M35" s="19">
        <v>5</v>
      </c>
      <c r="N35" s="6" t="s">
        <v>338</v>
      </c>
      <c r="O35" s="5">
        <v>1</v>
      </c>
      <c r="P35" s="7">
        <v>1.7999999999999999E-2</v>
      </c>
      <c r="Q35" s="6" t="s">
        <v>339</v>
      </c>
      <c r="R35" s="5">
        <v>4</v>
      </c>
      <c r="S35" s="30">
        <f t="shared" si="9"/>
        <v>2.5</v>
      </c>
      <c r="T35" s="19">
        <v>109</v>
      </c>
      <c r="U35" s="6" t="s">
        <v>343</v>
      </c>
      <c r="V35" s="5">
        <v>3</v>
      </c>
      <c r="W35" s="7">
        <v>2.4E-2</v>
      </c>
      <c r="X35" s="6" t="s">
        <v>339</v>
      </c>
      <c r="Y35" s="5">
        <v>4</v>
      </c>
      <c r="Z35" s="30">
        <f t="shared" si="1"/>
        <v>3.5</v>
      </c>
      <c r="AA35" s="36">
        <v>4.9000000000000002E-2</v>
      </c>
      <c r="AB35" s="6" t="s">
        <v>339</v>
      </c>
      <c r="AC35" s="5">
        <v>4</v>
      </c>
      <c r="AD35" s="8">
        <v>0.05</v>
      </c>
      <c r="AE35" s="6" t="s">
        <v>343</v>
      </c>
      <c r="AF35" s="5">
        <v>3</v>
      </c>
      <c r="AG35" s="8">
        <v>0.9</v>
      </c>
      <c r="AH35" s="6" t="s">
        <v>343</v>
      </c>
      <c r="AI35" s="5">
        <v>3</v>
      </c>
      <c r="AJ35" s="8">
        <v>0.77</v>
      </c>
      <c r="AK35" s="6" t="s">
        <v>343</v>
      </c>
      <c r="AL35" s="5">
        <v>3</v>
      </c>
      <c r="AM35" s="30">
        <f t="shared" si="2"/>
        <v>3.25</v>
      </c>
      <c r="AN35" s="19" t="s">
        <v>341</v>
      </c>
      <c r="AO35" s="6" t="s">
        <v>341</v>
      </c>
      <c r="AP35" s="6" t="s">
        <v>341</v>
      </c>
      <c r="AQ35" s="6">
        <v>63</v>
      </c>
      <c r="AR35" s="6" t="s">
        <v>342</v>
      </c>
      <c r="AS35" s="5">
        <v>2</v>
      </c>
      <c r="AT35" s="30">
        <f t="shared" si="3"/>
        <v>2</v>
      </c>
      <c r="AU35" s="19">
        <v>0.47</v>
      </c>
      <c r="AV35" s="6" t="s">
        <v>342</v>
      </c>
      <c r="AW35" s="5">
        <v>2</v>
      </c>
      <c r="AX35" s="6" t="s">
        <v>358</v>
      </c>
      <c r="AY35" s="6" t="s">
        <v>343</v>
      </c>
      <c r="AZ35" s="5">
        <v>3</v>
      </c>
      <c r="BA35" s="9">
        <v>341083</v>
      </c>
      <c r="BB35" s="9" t="s">
        <v>342</v>
      </c>
      <c r="BC35" s="5">
        <v>2</v>
      </c>
      <c r="BD35" s="30">
        <f t="shared" si="4"/>
        <v>2.3333333333333335</v>
      </c>
      <c r="BE35" s="19">
        <v>30</v>
      </c>
      <c r="BF35" s="6" t="s">
        <v>342</v>
      </c>
      <c r="BG35" s="5">
        <v>2</v>
      </c>
      <c r="BH35" s="6" t="s">
        <v>341</v>
      </c>
      <c r="BI35" s="6" t="s">
        <v>341</v>
      </c>
      <c r="BJ35" s="6" t="s">
        <v>341</v>
      </c>
      <c r="BK35" s="30">
        <f t="shared" ref="BK35:BK66" si="10">IFERROR(AVERAGE(BG35,BJ35),"N/A")</f>
        <v>2</v>
      </c>
      <c r="BL35" s="19">
        <v>12</v>
      </c>
      <c r="BM35" s="6" t="s">
        <v>338</v>
      </c>
      <c r="BN35" s="5">
        <v>1</v>
      </c>
      <c r="BO35" s="6">
        <v>83.6</v>
      </c>
      <c r="BP35" s="6" t="s">
        <v>342</v>
      </c>
      <c r="BQ35" s="5">
        <v>2</v>
      </c>
      <c r="BR35" s="30">
        <f t="shared" si="5"/>
        <v>1.5</v>
      </c>
      <c r="BS35" s="19">
        <v>120</v>
      </c>
      <c r="BT35" s="6" t="s">
        <v>339</v>
      </c>
      <c r="BU35" s="5">
        <v>4</v>
      </c>
      <c r="BV35" s="10">
        <v>-3.7100000000000001E-2</v>
      </c>
      <c r="BW35" s="6" t="s">
        <v>338</v>
      </c>
      <c r="BX35" s="5">
        <v>1</v>
      </c>
      <c r="BY35" s="6">
        <v>-2.1</v>
      </c>
      <c r="BZ35" s="6" t="s">
        <v>343</v>
      </c>
      <c r="CA35" s="5">
        <v>3</v>
      </c>
      <c r="CB35" s="30">
        <f t="shared" si="6"/>
        <v>2.6666666666666665</v>
      </c>
      <c r="CC35" s="19">
        <v>1</v>
      </c>
      <c r="CD35" s="6" t="s">
        <v>339</v>
      </c>
      <c r="CE35" s="5">
        <v>4</v>
      </c>
      <c r="CF35" s="6">
        <v>3</v>
      </c>
      <c r="CG35" s="6" t="s">
        <v>342</v>
      </c>
      <c r="CH35" s="5">
        <v>2</v>
      </c>
      <c r="CI35" s="8">
        <v>0.49</v>
      </c>
      <c r="CJ35" s="6" t="s">
        <v>342</v>
      </c>
      <c r="CK35" s="5">
        <v>2</v>
      </c>
      <c r="CL35" s="30">
        <f t="shared" si="7"/>
        <v>2.6666666666666665</v>
      </c>
    </row>
    <row r="36" spans="1:90">
      <c r="A36" s="5" t="s">
        <v>250</v>
      </c>
      <c r="B36" s="5" t="s">
        <v>420</v>
      </c>
      <c r="C36" s="19">
        <v>0.67500000000000004</v>
      </c>
      <c r="D36" s="6" t="s">
        <v>342</v>
      </c>
      <c r="E36" s="5">
        <v>2</v>
      </c>
      <c r="F36" s="7" t="s">
        <v>341</v>
      </c>
      <c r="G36" s="130" t="s">
        <v>341</v>
      </c>
      <c r="H36" s="6" t="s">
        <v>341</v>
      </c>
      <c r="I36" s="6" t="s">
        <v>421</v>
      </c>
      <c r="J36" s="6" t="s">
        <v>343</v>
      </c>
      <c r="K36" s="5">
        <v>3</v>
      </c>
      <c r="L36" s="20">
        <f t="shared" si="8"/>
        <v>2.5</v>
      </c>
      <c r="M36" s="19">
        <v>3</v>
      </c>
      <c r="N36" s="6" t="s">
        <v>343</v>
      </c>
      <c r="O36" s="5">
        <v>3</v>
      </c>
      <c r="P36" s="7">
        <v>5.0000000000000001E-3</v>
      </c>
      <c r="Q36" s="6" t="s">
        <v>339</v>
      </c>
      <c r="R36" s="5">
        <v>4</v>
      </c>
      <c r="S36" s="30">
        <f t="shared" si="9"/>
        <v>3.5</v>
      </c>
      <c r="T36" s="19">
        <v>88</v>
      </c>
      <c r="U36" s="6" t="s">
        <v>343</v>
      </c>
      <c r="V36" s="5">
        <v>3</v>
      </c>
      <c r="W36" s="7">
        <v>2E-3</v>
      </c>
      <c r="X36" s="6" t="s">
        <v>339</v>
      </c>
      <c r="Y36" s="5">
        <v>4</v>
      </c>
      <c r="Z36" s="30">
        <f t="shared" si="1"/>
        <v>3.5</v>
      </c>
      <c r="AA36" s="36">
        <v>4.1000000000000002E-2</v>
      </c>
      <c r="AB36" s="6" t="s">
        <v>339</v>
      </c>
      <c r="AC36" s="5">
        <v>4</v>
      </c>
      <c r="AD36" s="8">
        <v>7.0000000000000007E-2</v>
      </c>
      <c r="AE36" s="6" t="s">
        <v>343</v>
      </c>
      <c r="AF36" s="5">
        <v>3</v>
      </c>
      <c r="AG36" s="8">
        <v>0.81</v>
      </c>
      <c r="AH36" s="6" t="s">
        <v>343</v>
      </c>
      <c r="AI36" s="5">
        <v>3</v>
      </c>
      <c r="AJ36" s="8">
        <v>0.59</v>
      </c>
      <c r="AK36" s="6" t="s">
        <v>342</v>
      </c>
      <c r="AL36" s="5">
        <v>2</v>
      </c>
      <c r="AM36" s="30">
        <f t="shared" si="2"/>
        <v>3</v>
      </c>
      <c r="AN36" s="19" t="s">
        <v>341</v>
      </c>
      <c r="AO36" s="6" t="s">
        <v>341</v>
      </c>
      <c r="AP36" s="6" t="s">
        <v>341</v>
      </c>
      <c r="AQ36" s="6">
        <v>119</v>
      </c>
      <c r="AR36" s="6" t="s">
        <v>343</v>
      </c>
      <c r="AS36" s="5">
        <v>3</v>
      </c>
      <c r="AT36" s="30">
        <f t="shared" si="3"/>
        <v>3</v>
      </c>
      <c r="AU36" s="19">
        <v>0.5</v>
      </c>
      <c r="AV36" s="6" t="s">
        <v>342</v>
      </c>
      <c r="AW36" s="5">
        <v>2</v>
      </c>
      <c r="AX36" s="6" t="s">
        <v>355</v>
      </c>
      <c r="AY36" s="6" t="s">
        <v>339</v>
      </c>
      <c r="AZ36" s="5">
        <v>4</v>
      </c>
      <c r="BA36" s="9">
        <v>74689</v>
      </c>
      <c r="BB36" s="9" t="s">
        <v>342</v>
      </c>
      <c r="BC36" s="5">
        <v>2</v>
      </c>
      <c r="BD36" s="30">
        <f t="shared" si="4"/>
        <v>2.6666666666666665</v>
      </c>
      <c r="BE36" s="19">
        <v>55</v>
      </c>
      <c r="BF36" s="6" t="s">
        <v>343</v>
      </c>
      <c r="BG36" s="5">
        <v>3</v>
      </c>
      <c r="BH36" s="6" t="s">
        <v>341</v>
      </c>
      <c r="BI36" s="6" t="s">
        <v>341</v>
      </c>
      <c r="BJ36" s="6" t="s">
        <v>341</v>
      </c>
      <c r="BK36" s="30">
        <f t="shared" si="10"/>
        <v>3</v>
      </c>
      <c r="BL36" s="19">
        <v>33</v>
      </c>
      <c r="BM36" s="6" t="s">
        <v>342</v>
      </c>
      <c r="BN36" s="5">
        <v>2</v>
      </c>
      <c r="BO36" s="6">
        <v>70.8</v>
      </c>
      <c r="BP36" s="6" t="s">
        <v>343</v>
      </c>
      <c r="BQ36" s="5">
        <v>3</v>
      </c>
      <c r="BR36" s="30">
        <f t="shared" si="5"/>
        <v>2.5</v>
      </c>
      <c r="BS36" s="19">
        <v>103</v>
      </c>
      <c r="BT36" s="6" t="s">
        <v>339</v>
      </c>
      <c r="BU36" s="5">
        <v>4</v>
      </c>
      <c r="BV36" s="10">
        <v>-7.4000000000000003E-3</v>
      </c>
      <c r="BW36" s="6" t="s">
        <v>338</v>
      </c>
      <c r="BX36" s="5">
        <v>1</v>
      </c>
      <c r="BY36" s="6">
        <v>-4.5</v>
      </c>
      <c r="BZ36" s="6" t="s">
        <v>343</v>
      </c>
      <c r="CA36" s="5">
        <v>3</v>
      </c>
      <c r="CB36" s="30">
        <f t="shared" si="6"/>
        <v>2.6666666666666665</v>
      </c>
      <c r="CC36" s="19">
        <v>16</v>
      </c>
      <c r="CD36" s="6" t="s">
        <v>343</v>
      </c>
      <c r="CE36" s="5">
        <v>3</v>
      </c>
      <c r="CF36" s="6">
        <v>1</v>
      </c>
      <c r="CG36" s="6" t="s">
        <v>343</v>
      </c>
      <c r="CH36" s="5">
        <v>3</v>
      </c>
      <c r="CI36" s="8">
        <v>0.51</v>
      </c>
      <c r="CJ36" s="6" t="s">
        <v>342</v>
      </c>
      <c r="CK36" s="5">
        <v>2</v>
      </c>
      <c r="CL36" s="30">
        <f t="shared" si="7"/>
        <v>2.6666666666666665</v>
      </c>
    </row>
    <row r="37" spans="1:90">
      <c r="A37" s="5" t="s">
        <v>422</v>
      </c>
      <c r="B37" s="5" t="s">
        <v>423</v>
      </c>
      <c r="C37" s="19">
        <v>0.89</v>
      </c>
      <c r="D37" s="6" t="s">
        <v>339</v>
      </c>
      <c r="E37" s="5">
        <v>4</v>
      </c>
      <c r="F37" s="7" t="s">
        <v>341</v>
      </c>
      <c r="G37" s="130" t="s">
        <v>341</v>
      </c>
      <c r="H37" s="6" t="s">
        <v>341</v>
      </c>
      <c r="I37" s="6" t="s">
        <v>424</v>
      </c>
      <c r="J37" s="6" t="s">
        <v>339</v>
      </c>
      <c r="K37" s="5">
        <v>4</v>
      </c>
      <c r="L37" s="20">
        <f t="shared" si="8"/>
        <v>4</v>
      </c>
      <c r="M37" s="19">
        <v>2</v>
      </c>
      <c r="N37" s="6" t="s">
        <v>339</v>
      </c>
      <c r="O37" s="5">
        <v>4</v>
      </c>
      <c r="P37" s="7" t="s">
        <v>341</v>
      </c>
      <c r="Q37" s="6" t="s">
        <v>341</v>
      </c>
      <c r="R37" s="7" t="s">
        <v>341</v>
      </c>
      <c r="S37" s="30">
        <f t="shared" si="9"/>
        <v>4</v>
      </c>
      <c r="T37" s="19">
        <v>28</v>
      </c>
      <c r="U37" s="6" t="s">
        <v>339</v>
      </c>
      <c r="V37" s="5">
        <v>4</v>
      </c>
      <c r="W37" s="7" t="s">
        <v>341</v>
      </c>
      <c r="X37" s="6" t="s">
        <v>341</v>
      </c>
      <c r="Y37" s="6" t="s">
        <v>341</v>
      </c>
      <c r="Z37" s="30">
        <f t="shared" si="1"/>
        <v>4</v>
      </c>
      <c r="AA37" s="36" t="s">
        <v>341</v>
      </c>
      <c r="AB37" s="6" t="s">
        <v>341</v>
      </c>
      <c r="AC37" s="6" t="s">
        <v>341</v>
      </c>
      <c r="AD37" s="8" t="s">
        <v>341</v>
      </c>
      <c r="AE37" s="6" t="s">
        <v>341</v>
      </c>
      <c r="AF37" s="6" t="s">
        <v>341</v>
      </c>
      <c r="AG37" s="8" t="s">
        <v>341</v>
      </c>
      <c r="AH37" s="6" t="s">
        <v>341</v>
      </c>
      <c r="AI37" s="6" t="s">
        <v>341</v>
      </c>
      <c r="AJ37" s="8" t="s">
        <v>341</v>
      </c>
      <c r="AK37" s="6" t="s">
        <v>341</v>
      </c>
      <c r="AL37" s="6" t="s">
        <v>341</v>
      </c>
      <c r="AM37" s="30" t="str">
        <f t="shared" si="2"/>
        <v>N/A</v>
      </c>
      <c r="AN37" s="19" t="s">
        <v>341</v>
      </c>
      <c r="AO37" s="6" t="s">
        <v>341</v>
      </c>
      <c r="AP37" s="6" t="s">
        <v>341</v>
      </c>
      <c r="AQ37" s="6">
        <v>94</v>
      </c>
      <c r="AR37" s="6" t="s">
        <v>343</v>
      </c>
      <c r="AS37" s="5">
        <v>3</v>
      </c>
      <c r="AT37" s="30">
        <f t="shared" si="3"/>
        <v>3</v>
      </c>
      <c r="AU37" s="19">
        <v>0.81</v>
      </c>
      <c r="AV37" s="6" t="s">
        <v>339</v>
      </c>
      <c r="AW37" s="5">
        <v>4</v>
      </c>
      <c r="AX37" s="6" t="s">
        <v>355</v>
      </c>
      <c r="AY37" s="6" t="s">
        <v>339</v>
      </c>
      <c r="AZ37" s="5">
        <v>4</v>
      </c>
      <c r="BA37" s="9">
        <v>70930</v>
      </c>
      <c r="BB37" s="9" t="s">
        <v>342</v>
      </c>
      <c r="BC37" s="5">
        <v>2</v>
      </c>
      <c r="BD37" s="30">
        <f t="shared" si="4"/>
        <v>3.3333333333333335</v>
      </c>
      <c r="BE37" s="19" t="s">
        <v>341</v>
      </c>
      <c r="BF37" s="6" t="s">
        <v>341</v>
      </c>
      <c r="BG37" s="6" t="s">
        <v>341</v>
      </c>
      <c r="BH37" s="6" t="s">
        <v>341</v>
      </c>
      <c r="BI37" s="6" t="s">
        <v>341</v>
      </c>
      <c r="BJ37" s="6" t="s">
        <v>341</v>
      </c>
      <c r="BK37" s="30" t="str">
        <f t="shared" si="10"/>
        <v>N/A</v>
      </c>
      <c r="BL37" s="19">
        <v>56</v>
      </c>
      <c r="BM37" s="6" t="s">
        <v>339</v>
      </c>
      <c r="BN37" s="5">
        <v>4</v>
      </c>
      <c r="BO37" s="6">
        <v>37.700000000000003</v>
      </c>
      <c r="BP37" s="6" t="s">
        <v>339</v>
      </c>
      <c r="BQ37" s="5">
        <v>4</v>
      </c>
      <c r="BR37" s="30">
        <f t="shared" si="5"/>
        <v>4</v>
      </c>
      <c r="BS37" s="19">
        <v>83</v>
      </c>
      <c r="BT37" s="6" t="s">
        <v>343</v>
      </c>
      <c r="BU37" s="5">
        <v>3</v>
      </c>
      <c r="BV37" s="10">
        <v>4.3E-3</v>
      </c>
      <c r="BW37" s="6" t="s">
        <v>339</v>
      </c>
      <c r="BX37" s="5">
        <v>4</v>
      </c>
      <c r="BY37" s="6">
        <v>10.199999999999999</v>
      </c>
      <c r="BZ37" s="6" t="s">
        <v>339</v>
      </c>
      <c r="CA37" s="5">
        <v>4</v>
      </c>
      <c r="CB37" s="30">
        <f t="shared" si="6"/>
        <v>3.6666666666666665</v>
      </c>
      <c r="CC37" s="19" t="s">
        <v>341</v>
      </c>
      <c r="CD37" s="6" t="s">
        <v>341</v>
      </c>
      <c r="CE37" s="6" t="s">
        <v>341</v>
      </c>
      <c r="CF37" s="6">
        <v>2</v>
      </c>
      <c r="CG37" s="6" t="s">
        <v>343</v>
      </c>
      <c r="CH37" s="5">
        <v>3</v>
      </c>
      <c r="CI37" s="8">
        <v>0.39</v>
      </c>
      <c r="CJ37" s="6" t="s">
        <v>343</v>
      </c>
      <c r="CK37" s="5">
        <v>3</v>
      </c>
      <c r="CL37" s="30">
        <f t="shared" si="7"/>
        <v>3</v>
      </c>
    </row>
    <row r="38" spans="1:90">
      <c r="A38" s="5" t="s">
        <v>251</v>
      </c>
      <c r="B38" s="5" t="s">
        <v>425</v>
      </c>
      <c r="C38" s="19">
        <v>0.59699999999999998</v>
      </c>
      <c r="D38" s="6" t="s">
        <v>342</v>
      </c>
      <c r="E38" s="5">
        <v>2</v>
      </c>
      <c r="F38" s="7" t="s">
        <v>341</v>
      </c>
      <c r="G38" s="130" t="s">
        <v>341</v>
      </c>
      <c r="H38" s="6" t="s">
        <v>341</v>
      </c>
      <c r="I38" s="6" t="s">
        <v>426</v>
      </c>
      <c r="J38" s="6" t="s">
        <v>338</v>
      </c>
      <c r="K38" s="5">
        <v>1</v>
      </c>
      <c r="L38" s="20">
        <f t="shared" si="8"/>
        <v>1.5</v>
      </c>
      <c r="M38" s="19">
        <v>5</v>
      </c>
      <c r="N38" s="6" t="s">
        <v>338</v>
      </c>
      <c r="O38" s="5">
        <v>1</v>
      </c>
      <c r="P38" s="7">
        <v>0.221</v>
      </c>
      <c r="Q38" s="6" t="s">
        <v>342</v>
      </c>
      <c r="R38" s="5">
        <v>2</v>
      </c>
      <c r="S38" s="30">
        <f t="shared" si="9"/>
        <v>1.5</v>
      </c>
      <c r="T38" s="19">
        <v>138</v>
      </c>
      <c r="U38" s="6" t="s">
        <v>342</v>
      </c>
      <c r="V38" s="5">
        <v>2</v>
      </c>
      <c r="W38" s="7">
        <v>0.22600000000000001</v>
      </c>
      <c r="X38" s="6" t="s">
        <v>342</v>
      </c>
      <c r="Y38" s="5">
        <v>2</v>
      </c>
      <c r="Z38" s="30">
        <f t="shared" si="1"/>
        <v>2</v>
      </c>
      <c r="AA38" s="36">
        <v>0.11700000000000001</v>
      </c>
      <c r="AB38" s="6" t="s">
        <v>343</v>
      </c>
      <c r="AC38" s="5">
        <v>3</v>
      </c>
      <c r="AD38" s="8">
        <v>0.08</v>
      </c>
      <c r="AE38" s="6" t="s">
        <v>343</v>
      </c>
      <c r="AF38" s="5">
        <v>3</v>
      </c>
      <c r="AG38" s="8">
        <v>0.67</v>
      </c>
      <c r="AH38" s="6" t="s">
        <v>342</v>
      </c>
      <c r="AI38" s="5">
        <v>2</v>
      </c>
      <c r="AJ38" s="8">
        <v>0.46</v>
      </c>
      <c r="AK38" s="6" t="s">
        <v>342</v>
      </c>
      <c r="AL38" s="5">
        <v>2</v>
      </c>
      <c r="AM38" s="30">
        <f t="shared" si="2"/>
        <v>2.5</v>
      </c>
      <c r="AN38" s="19" t="s">
        <v>341</v>
      </c>
      <c r="AO38" s="6" t="s">
        <v>341</v>
      </c>
      <c r="AP38" s="6" t="s">
        <v>341</v>
      </c>
      <c r="AQ38" s="6">
        <v>24</v>
      </c>
      <c r="AR38" s="6" t="s">
        <v>338</v>
      </c>
      <c r="AS38" s="5">
        <v>1</v>
      </c>
      <c r="AT38" s="30">
        <f t="shared" si="3"/>
        <v>1</v>
      </c>
      <c r="AU38" s="19" t="s">
        <v>341</v>
      </c>
      <c r="AV38" s="6" t="s">
        <v>341</v>
      </c>
      <c r="AW38" s="6" t="s">
        <v>341</v>
      </c>
      <c r="AX38" s="6" t="s">
        <v>341</v>
      </c>
      <c r="AY38" s="6" t="s">
        <v>341</v>
      </c>
      <c r="AZ38" s="6" t="s">
        <v>341</v>
      </c>
      <c r="BA38" s="9">
        <v>1551</v>
      </c>
      <c r="BB38" s="9" t="s">
        <v>339</v>
      </c>
      <c r="BC38" s="5">
        <v>4</v>
      </c>
      <c r="BD38" s="30">
        <f t="shared" si="4"/>
        <v>4</v>
      </c>
      <c r="BE38" s="19">
        <v>92</v>
      </c>
      <c r="BF38" s="6" t="s">
        <v>339</v>
      </c>
      <c r="BG38" s="5">
        <v>4</v>
      </c>
      <c r="BH38" s="6">
        <v>2.4</v>
      </c>
      <c r="BI38" s="6" t="s">
        <v>343</v>
      </c>
      <c r="BJ38" s="5">
        <v>3</v>
      </c>
      <c r="BK38" s="30">
        <f t="shared" si="10"/>
        <v>3.5</v>
      </c>
      <c r="BL38" s="19">
        <v>16</v>
      </c>
      <c r="BM38" s="6" t="s">
        <v>338</v>
      </c>
      <c r="BN38" s="5">
        <v>1</v>
      </c>
      <c r="BO38" s="6">
        <v>80.400000000000006</v>
      </c>
      <c r="BP38" s="6" t="s">
        <v>342</v>
      </c>
      <c r="BQ38" s="5">
        <v>2</v>
      </c>
      <c r="BR38" s="30">
        <f t="shared" si="5"/>
        <v>1.5</v>
      </c>
      <c r="BS38" s="19">
        <v>130</v>
      </c>
      <c r="BT38" s="6" t="s">
        <v>339</v>
      </c>
      <c r="BU38" s="5">
        <v>4</v>
      </c>
      <c r="BV38" s="10">
        <v>2.5000000000000001E-3</v>
      </c>
      <c r="BW38" s="6" t="s">
        <v>339</v>
      </c>
      <c r="BX38" s="5">
        <v>4</v>
      </c>
      <c r="BY38" s="6">
        <v>1.2</v>
      </c>
      <c r="BZ38" s="6" t="s">
        <v>339</v>
      </c>
      <c r="CA38" s="5">
        <v>4</v>
      </c>
      <c r="CB38" s="30">
        <f t="shared" si="6"/>
        <v>4</v>
      </c>
      <c r="CC38" s="19">
        <v>13</v>
      </c>
      <c r="CD38" s="6" t="s">
        <v>343</v>
      </c>
      <c r="CE38" s="5">
        <v>3</v>
      </c>
      <c r="CF38" s="6">
        <v>1</v>
      </c>
      <c r="CG38" s="6" t="s">
        <v>343</v>
      </c>
      <c r="CH38" s="5">
        <v>3</v>
      </c>
      <c r="CI38" s="8">
        <v>0</v>
      </c>
      <c r="CJ38" s="6" t="s">
        <v>339</v>
      </c>
      <c r="CK38" s="5">
        <v>4</v>
      </c>
      <c r="CL38" s="30">
        <f t="shared" si="7"/>
        <v>3.3333333333333335</v>
      </c>
    </row>
    <row r="39" spans="1:90">
      <c r="A39" s="5" t="s">
        <v>90</v>
      </c>
      <c r="B39" s="5" t="s">
        <v>427</v>
      </c>
      <c r="C39" s="19">
        <v>0.498</v>
      </c>
      <c r="D39" s="6" t="s">
        <v>338</v>
      </c>
      <c r="E39" s="5">
        <v>1</v>
      </c>
      <c r="F39" s="7">
        <v>0.41899999999999998</v>
      </c>
      <c r="G39" s="130" t="s">
        <v>342</v>
      </c>
      <c r="H39" s="5">
        <v>2</v>
      </c>
      <c r="I39" s="6" t="s">
        <v>428</v>
      </c>
      <c r="J39" s="6" t="s">
        <v>338</v>
      </c>
      <c r="K39" s="5">
        <v>1</v>
      </c>
      <c r="L39" s="20">
        <f t="shared" si="8"/>
        <v>1.3333333333333333</v>
      </c>
      <c r="M39" s="19">
        <v>4</v>
      </c>
      <c r="N39" s="6" t="s">
        <v>342</v>
      </c>
      <c r="O39" s="5">
        <v>2</v>
      </c>
      <c r="P39" s="7">
        <v>0.184</v>
      </c>
      <c r="Q39" s="6" t="s">
        <v>342</v>
      </c>
      <c r="R39" s="5">
        <v>2</v>
      </c>
      <c r="S39" s="30">
        <f t="shared" si="9"/>
        <v>2</v>
      </c>
      <c r="T39" s="19">
        <v>129</v>
      </c>
      <c r="U39" s="6" t="s">
        <v>342</v>
      </c>
      <c r="V39" s="5">
        <v>2</v>
      </c>
      <c r="W39" s="7">
        <v>0.19700000000000001</v>
      </c>
      <c r="X39" s="6" t="s">
        <v>342</v>
      </c>
      <c r="Y39" s="5">
        <v>2</v>
      </c>
      <c r="Z39" s="30">
        <f t="shared" si="1"/>
        <v>2</v>
      </c>
      <c r="AA39" s="36">
        <v>0.41499999999999998</v>
      </c>
      <c r="AB39" s="6" t="s">
        <v>338</v>
      </c>
      <c r="AC39" s="5">
        <v>1</v>
      </c>
      <c r="AD39" s="8">
        <v>0.45</v>
      </c>
      <c r="AE39" s="6" t="s">
        <v>338</v>
      </c>
      <c r="AF39" s="5">
        <v>1</v>
      </c>
      <c r="AG39" s="8">
        <v>0.4</v>
      </c>
      <c r="AH39" s="6" t="s">
        <v>338</v>
      </c>
      <c r="AI39" s="5">
        <v>1</v>
      </c>
      <c r="AJ39" s="8">
        <v>0.11</v>
      </c>
      <c r="AK39" s="6" t="s">
        <v>338</v>
      </c>
      <c r="AL39" s="5">
        <v>1</v>
      </c>
      <c r="AM39" s="30">
        <f t="shared" si="2"/>
        <v>1</v>
      </c>
      <c r="AN39" s="19" t="s">
        <v>348</v>
      </c>
      <c r="AO39" s="6" t="s">
        <v>343</v>
      </c>
      <c r="AP39" s="5">
        <v>3</v>
      </c>
      <c r="AQ39" s="6">
        <v>52</v>
      </c>
      <c r="AR39" s="6" t="s">
        <v>342</v>
      </c>
      <c r="AS39" s="5">
        <v>2</v>
      </c>
      <c r="AT39" s="30">
        <f t="shared" si="3"/>
        <v>2.5</v>
      </c>
      <c r="AU39" s="19">
        <v>0.81</v>
      </c>
      <c r="AV39" s="6" t="s">
        <v>339</v>
      </c>
      <c r="AW39" s="5">
        <v>4</v>
      </c>
      <c r="AX39" s="6" t="s">
        <v>358</v>
      </c>
      <c r="AY39" s="6" t="s">
        <v>343</v>
      </c>
      <c r="AZ39" s="5">
        <v>3</v>
      </c>
      <c r="BA39" s="9">
        <v>4555173</v>
      </c>
      <c r="BB39" s="9" t="s">
        <v>338</v>
      </c>
      <c r="BC39" s="5">
        <v>1</v>
      </c>
      <c r="BD39" s="30">
        <f t="shared" si="4"/>
        <v>2.6666666666666665</v>
      </c>
      <c r="BE39" s="19">
        <v>12</v>
      </c>
      <c r="BF39" s="6" t="s">
        <v>338</v>
      </c>
      <c r="BG39" s="5">
        <v>1</v>
      </c>
      <c r="BH39" s="6">
        <v>1.9</v>
      </c>
      <c r="BI39" s="6" t="s">
        <v>339</v>
      </c>
      <c r="BJ39" s="5">
        <v>4</v>
      </c>
      <c r="BK39" s="30">
        <f t="shared" si="10"/>
        <v>2.5</v>
      </c>
      <c r="BL39" s="19">
        <v>11</v>
      </c>
      <c r="BM39" s="6" t="s">
        <v>338</v>
      </c>
      <c r="BN39" s="5">
        <v>1</v>
      </c>
      <c r="BO39" s="6">
        <v>99.3</v>
      </c>
      <c r="BP39" s="6" t="s">
        <v>338</v>
      </c>
      <c r="BQ39" s="5">
        <v>1</v>
      </c>
      <c r="BR39" s="30">
        <f t="shared" si="5"/>
        <v>1</v>
      </c>
      <c r="BS39" s="19">
        <v>72</v>
      </c>
      <c r="BT39" s="6" t="s">
        <v>343</v>
      </c>
      <c r="BU39" s="5">
        <v>3</v>
      </c>
      <c r="BV39" s="10">
        <v>-4.1999999999999997E-3</v>
      </c>
      <c r="BW39" s="6" t="s">
        <v>342</v>
      </c>
      <c r="BX39" s="5">
        <v>2</v>
      </c>
      <c r="BY39" s="6">
        <v>-73</v>
      </c>
      <c r="BZ39" s="6" t="s">
        <v>343</v>
      </c>
      <c r="CA39" s="5">
        <v>3</v>
      </c>
      <c r="CB39" s="30">
        <f t="shared" si="6"/>
        <v>2.6666666666666665</v>
      </c>
      <c r="CC39" s="19">
        <v>29</v>
      </c>
      <c r="CD39" s="6" t="s">
        <v>342</v>
      </c>
      <c r="CE39" s="5">
        <v>2</v>
      </c>
      <c r="CF39" s="6">
        <v>1</v>
      </c>
      <c r="CG39" s="6" t="s">
        <v>343</v>
      </c>
      <c r="CH39" s="5">
        <v>3</v>
      </c>
      <c r="CI39" s="8">
        <v>0.19</v>
      </c>
      <c r="CJ39" s="6" t="s">
        <v>343</v>
      </c>
      <c r="CK39" s="5">
        <v>3</v>
      </c>
      <c r="CL39" s="30">
        <f t="shared" si="7"/>
        <v>2.6666666666666665</v>
      </c>
    </row>
    <row r="40" spans="1:90">
      <c r="A40" s="5" t="s">
        <v>252</v>
      </c>
      <c r="B40" s="5" t="s">
        <v>429</v>
      </c>
      <c r="C40" s="19">
        <v>0.73</v>
      </c>
      <c r="D40" s="6" t="s">
        <v>343</v>
      </c>
      <c r="E40" s="5">
        <v>3</v>
      </c>
      <c r="F40" s="7" t="s">
        <v>341</v>
      </c>
      <c r="G40" s="130" t="s">
        <v>341</v>
      </c>
      <c r="H40" s="6" t="s">
        <v>341</v>
      </c>
      <c r="I40" s="6" t="s">
        <v>430</v>
      </c>
      <c r="J40" s="6" t="s">
        <v>343</v>
      </c>
      <c r="K40" s="5">
        <v>3</v>
      </c>
      <c r="L40" s="20">
        <f t="shared" si="8"/>
        <v>3</v>
      </c>
      <c r="M40" s="19">
        <v>4</v>
      </c>
      <c r="N40" s="6" t="s">
        <v>342</v>
      </c>
      <c r="O40" s="5">
        <v>2</v>
      </c>
      <c r="P40" s="7">
        <v>2E-3</v>
      </c>
      <c r="Q40" s="6" t="s">
        <v>339</v>
      </c>
      <c r="R40" s="5">
        <v>4</v>
      </c>
      <c r="S40" s="30">
        <f t="shared" si="9"/>
        <v>3</v>
      </c>
      <c r="T40" s="19">
        <v>77</v>
      </c>
      <c r="U40" s="6" t="s">
        <v>343</v>
      </c>
      <c r="V40" s="5">
        <v>3</v>
      </c>
      <c r="W40" s="7">
        <v>1E-3</v>
      </c>
      <c r="X40" s="6" t="s">
        <v>339</v>
      </c>
      <c r="Y40" s="5">
        <v>4</v>
      </c>
      <c r="Z40" s="30">
        <f t="shared" si="1"/>
        <v>3.5</v>
      </c>
      <c r="AA40" s="36" t="s">
        <v>369</v>
      </c>
      <c r="AB40" s="6" t="s">
        <v>343</v>
      </c>
      <c r="AC40" s="5">
        <v>3</v>
      </c>
      <c r="AD40" s="8">
        <v>0.17</v>
      </c>
      <c r="AE40" s="6" t="s">
        <v>342</v>
      </c>
      <c r="AF40" s="5">
        <v>2</v>
      </c>
      <c r="AG40" s="8" t="s">
        <v>341</v>
      </c>
      <c r="AH40" s="6" t="s">
        <v>341</v>
      </c>
      <c r="AI40" s="6" t="s">
        <v>341</v>
      </c>
      <c r="AJ40" s="8" t="s">
        <v>341</v>
      </c>
      <c r="AK40" s="6" t="s">
        <v>341</v>
      </c>
      <c r="AL40" s="6" t="s">
        <v>341</v>
      </c>
      <c r="AM40" s="30">
        <f t="shared" si="2"/>
        <v>2.5</v>
      </c>
      <c r="AN40" s="19" t="s">
        <v>341</v>
      </c>
      <c r="AO40" s="6" t="s">
        <v>341</v>
      </c>
      <c r="AP40" s="6" t="s">
        <v>341</v>
      </c>
      <c r="AQ40" s="6" t="s">
        <v>341</v>
      </c>
      <c r="AR40" s="6" t="s">
        <v>341</v>
      </c>
      <c r="AS40" s="6" t="s">
        <v>341</v>
      </c>
      <c r="AT40" s="30" t="str">
        <f t="shared" si="3"/>
        <v>N/A</v>
      </c>
      <c r="AU40" s="19" t="s">
        <v>341</v>
      </c>
      <c r="AV40" s="6" t="s">
        <v>341</v>
      </c>
      <c r="AW40" s="6" t="s">
        <v>341</v>
      </c>
      <c r="AX40" s="6" t="s">
        <v>361</v>
      </c>
      <c r="AY40" s="6" t="s">
        <v>342</v>
      </c>
      <c r="AZ40" s="5">
        <v>2</v>
      </c>
      <c r="BA40" s="6">
        <v>18</v>
      </c>
      <c r="BB40" s="6" t="s">
        <v>339</v>
      </c>
      <c r="BC40" s="5">
        <v>4</v>
      </c>
      <c r="BD40" s="30">
        <f t="shared" si="4"/>
        <v>3</v>
      </c>
      <c r="BE40" s="19">
        <v>110</v>
      </c>
      <c r="BF40" s="6" t="s">
        <v>339</v>
      </c>
      <c r="BG40" s="5">
        <v>4</v>
      </c>
      <c r="BH40" s="6" t="s">
        <v>341</v>
      </c>
      <c r="BI40" s="6" t="s">
        <v>341</v>
      </c>
      <c r="BJ40" s="6" t="s">
        <v>341</v>
      </c>
      <c r="BK40" s="30">
        <f t="shared" si="10"/>
        <v>4</v>
      </c>
      <c r="BL40" s="19">
        <v>35</v>
      </c>
      <c r="BM40" s="6" t="s">
        <v>343</v>
      </c>
      <c r="BN40" s="5">
        <v>3</v>
      </c>
      <c r="BO40" s="6">
        <v>68.900000000000006</v>
      </c>
      <c r="BP40" s="6" t="s">
        <v>343</v>
      </c>
      <c r="BQ40" s="5">
        <v>3</v>
      </c>
      <c r="BR40" s="30">
        <f t="shared" si="5"/>
        <v>3</v>
      </c>
      <c r="BS40" s="19">
        <v>75</v>
      </c>
      <c r="BT40" s="6" t="s">
        <v>343</v>
      </c>
      <c r="BU40" s="5">
        <v>3</v>
      </c>
      <c r="BV40" s="10">
        <v>6.1000000000000004E-3</v>
      </c>
      <c r="BW40" s="6" t="s">
        <v>339</v>
      </c>
      <c r="BX40" s="5">
        <v>4</v>
      </c>
      <c r="BY40" s="6">
        <v>6.7</v>
      </c>
      <c r="BZ40" s="6" t="s">
        <v>339</v>
      </c>
      <c r="CA40" s="5">
        <v>4</v>
      </c>
      <c r="CB40" s="30">
        <f t="shared" si="6"/>
        <v>3.6666666666666665</v>
      </c>
      <c r="CC40" s="19" t="s">
        <v>341</v>
      </c>
      <c r="CD40" s="6" t="s">
        <v>341</v>
      </c>
      <c r="CE40" s="6" t="s">
        <v>341</v>
      </c>
      <c r="CF40" s="6" t="s">
        <v>341</v>
      </c>
      <c r="CG40" s="6" t="s">
        <v>341</v>
      </c>
      <c r="CH40" s="6" t="s">
        <v>341</v>
      </c>
      <c r="CI40" s="8">
        <v>0</v>
      </c>
      <c r="CJ40" s="6" t="s">
        <v>339</v>
      </c>
      <c r="CK40" s="5">
        <v>4</v>
      </c>
      <c r="CL40" s="30">
        <f t="shared" si="7"/>
        <v>4</v>
      </c>
    </row>
    <row r="41" spans="1:90">
      <c r="A41" s="5" t="s">
        <v>431</v>
      </c>
      <c r="B41" s="5" t="s">
        <v>432</v>
      </c>
      <c r="C41" s="19">
        <v>0.94</v>
      </c>
      <c r="D41" s="6" t="s">
        <v>339</v>
      </c>
      <c r="E41" s="5">
        <v>4</v>
      </c>
      <c r="F41" s="7" t="s">
        <v>341</v>
      </c>
      <c r="G41" s="130" t="s">
        <v>341</v>
      </c>
      <c r="H41" s="6" t="s">
        <v>341</v>
      </c>
      <c r="I41" s="6" t="s">
        <v>364</v>
      </c>
      <c r="J41" s="6" t="s">
        <v>339</v>
      </c>
      <c r="K41" s="5">
        <v>4</v>
      </c>
      <c r="L41" s="20">
        <f t="shared" si="8"/>
        <v>4</v>
      </c>
      <c r="M41" s="19">
        <v>1</v>
      </c>
      <c r="N41" s="6" t="s">
        <v>339</v>
      </c>
      <c r="O41" s="5">
        <v>4</v>
      </c>
      <c r="P41" s="7" t="s">
        <v>341</v>
      </c>
      <c r="Q41" s="6" t="s">
        <v>341</v>
      </c>
      <c r="R41" s="7" t="s">
        <v>341</v>
      </c>
      <c r="S41" s="30">
        <f t="shared" si="9"/>
        <v>4</v>
      </c>
      <c r="T41" s="19">
        <v>6</v>
      </c>
      <c r="U41" s="6" t="s">
        <v>339</v>
      </c>
      <c r="V41" s="5">
        <v>4</v>
      </c>
      <c r="W41" s="7" t="s">
        <v>341</v>
      </c>
      <c r="X41" s="6" t="s">
        <v>341</v>
      </c>
      <c r="Y41" s="6" t="s">
        <v>341</v>
      </c>
      <c r="Z41" s="30">
        <f t="shared" si="1"/>
        <v>4</v>
      </c>
      <c r="AA41" s="36" t="s">
        <v>341</v>
      </c>
      <c r="AB41" s="6" t="s">
        <v>341</v>
      </c>
      <c r="AC41" s="6" t="s">
        <v>341</v>
      </c>
      <c r="AD41" s="8" t="s">
        <v>341</v>
      </c>
      <c r="AE41" s="6" t="s">
        <v>341</v>
      </c>
      <c r="AF41" s="6" t="s">
        <v>341</v>
      </c>
      <c r="AG41" s="8" t="s">
        <v>341</v>
      </c>
      <c r="AH41" s="6" t="s">
        <v>341</v>
      </c>
      <c r="AI41" s="6" t="s">
        <v>341</v>
      </c>
      <c r="AJ41" s="8" t="s">
        <v>341</v>
      </c>
      <c r="AK41" s="6" t="s">
        <v>341</v>
      </c>
      <c r="AL41" s="6" t="s">
        <v>341</v>
      </c>
      <c r="AM41" s="30" t="str">
        <f t="shared" si="2"/>
        <v>N/A</v>
      </c>
      <c r="AN41" s="19" t="s">
        <v>341</v>
      </c>
      <c r="AO41" s="6" t="s">
        <v>341</v>
      </c>
      <c r="AP41" s="6" t="s">
        <v>341</v>
      </c>
      <c r="AQ41" s="6">
        <v>149</v>
      </c>
      <c r="AR41" s="6" t="s">
        <v>339</v>
      </c>
      <c r="AS41" s="5">
        <v>4</v>
      </c>
      <c r="AT41" s="30">
        <f t="shared" si="3"/>
        <v>4</v>
      </c>
      <c r="AU41" s="19">
        <v>0.85</v>
      </c>
      <c r="AV41" s="6" t="s">
        <v>339</v>
      </c>
      <c r="AW41" s="5">
        <v>4</v>
      </c>
      <c r="AX41" s="6" t="s">
        <v>355</v>
      </c>
      <c r="AY41" s="6" t="s">
        <v>339</v>
      </c>
      <c r="AZ41" s="5">
        <v>4</v>
      </c>
      <c r="BA41" s="9">
        <v>30042</v>
      </c>
      <c r="BB41" s="9" t="s">
        <v>343</v>
      </c>
      <c r="BC41" s="5">
        <v>3</v>
      </c>
      <c r="BD41" s="30">
        <f t="shared" si="4"/>
        <v>3.6666666666666665</v>
      </c>
      <c r="BE41" s="19" t="s">
        <v>341</v>
      </c>
      <c r="BF41" s="6" t="s">
        <v>341</v>
      </c>
      <c r="BG41" s="6" t="s">
        <v>341</v>
      </c>
      <c r="BH41" s="6">
        <v>4</v>
      </c>
      <c r="BI41" s="6" t="s">
        <v>338</v>
      </c>
      <c r="BJ41" s="5">
        <v>1</v>
      </c>
      <c r="BK41" s="30">
        <f t="shared" si="10"/>
        <v>1</v>
      </c>
      <c r="BL41" s="19">
        <v>60</v>
      </c>
      <c r="BM41" s="6" t="s">
        <v>339</v>
      </c>
      <c r="BN41" s="5">
        <v>4</v>
      </c>
      <c r="BO41" s="6">
        <v>15.1</v>
      </c>
      <c r="BP41" s="6" t="s">
        <v>339</v>
      </c>
      <c r="BQ41" s="5">
        <v>4</v>
      </c>
      <c r="BR41" s="30">
        <f t="shared" si="5"/>
        <v>4</v>
      </c>
      <c r="BS41" s="19">
        <v>112</v>
      </c>
      <c r="BT41" s="6" t="s">
        <v>339</v>
      </c>
      <c r="BU41" s="5">
        <v>4</v>
      </c>
      <c r="BV41" s="10">
        <v>6.9999999999999999E-4</v>
      </c>
      <c r="BW41" s="6" t="s">
        <v>339</v>
      </c>
      <c r="BX41" s="5">
        <v>4</v>
      </c>
      <c r="BY41" s="6">
        <v>16.7</v>
      </c>
      <c r="BZ41" s="6" t="s">
        <v>339</v>
      </c>
      <c r="CA41" s="5">
        <v>4</v>
      </c>
      <c r="CB41" s="30">
        <f t="shared" si="6"/>
        <v>4</v>
      </c>
      <c r="CC41" s="19">
        <v>1</v>
      </c>
      <c r="CD41" s="6" t="s">
        <v>339</v>
      </c>
      <c r="CE41" s="5">
        <v>4</v>
      </c>
      <c r="CF41" s="6">
        <v>0</v>
      </c>
      <c r="CG41" s="6" t="s">
        <v>339</v>
      </c>
      <c r="CH41" s="5">
        <v>4</v>
      </c>
      <c r="CI41" s="8">
        <v>0.17</v>
      </c>
      <c r="CJ41" s="6" t="s">
        <v>343</v>
      </c>
      <c r="CK41" s="5">
        <v>3</v>
      </c>
      <c r="CL41" s="30">
        <f t="shared" si="7"/>
        <v>3.6666666666666665</v>
      </c>
    </row>
    <row r="42" spans="1:90">
      <c r="A42" s="5" t="s">
        <v>433</v>
      </c>
      <c r="B42" s="5" t="s">
        <v>434</v>
      </c>
      <c r="C42" s="19">
        <v>0.90300000000000002</v>
      </c>
      <c r="D42" s="6" t="s">
        <v>339</v>
      </c>
      <c r="E42" s="5">
        <v>4</v>
      </c>
      <c r="F42" s="7" t="s">
        <v>341</v>
      </c>
      <c r="G42" s="130" t="s">
        <v>341</v>
      </c>
      <c r="H42" s="6" t="s">
        <v>341</v>
      </c>
      <c r="I42" s="6" t="s">
        <v>364</v>
      </c>
      <c r="J42" s="6" t="s">
        <v>339</v>
      </c>
      <c r="K42" s="11">
        <v>4</v>
      </c>
      <c r="L42" s="20">
        <f t="shared" si="8"/>
        <v>4</v>
      </c>
      <c r="M42" s="19">
        <v>2</v>
      </c>
      <c r="N42" s="6" t="s">
        <v>339</v>
      </c>
      <c r="O42" s="5">
        <v>4</v>
      </c>
      <c r="P42" s="7" t="s">
        <v>341</v>
      </c>
      <c r="Q42" s="6" t="s">
        <v>341</v>
      </c>
      <c r="R42" s="7" t="s">
        <v>341</v>
      </c>
      <c r="S42" s="30">
        <f t="shared" si="9"/>
        <v>4</v>
      </c>
      <c r="T42" s="19">
        <v>22</v>
      </c>
      <c r="U42" s="6" t="s">
        <v>339</v>
      </c>
      <c r="V42" s="5">
        <v>4</v>
      </c>
      <c r="W42" s="7" t="s">
        <v>341</v>
      </c>
      <c r="X42" s="6" t="s">
        <v>341</v>
      </c>
      <c r="Y42" s="6" t="s">
        <v>341</v>
      </c>
      <c r="Z42" s="30">
        <f t="shared" si="1"/>
        <v>4</v>
      </c>
      <c r="AA42" s="36" t="s">
        <v>341</v>
      </c>
      <c r="AB42" s="6" t="s">
        <v>341</v>
      </c>
      <c r="AC42" s="6" t="s">
        <v>341</v>
      </c>
      <c r="AD42" s="8" t="s">
        <v>341</v>
      </c>
      <c r="AE42" s="6" t="s">
        <v>341</v>
      </c>
      <c r="AF42" s="6" t="s">
        <v>341</v>
      </c>
      <c r="AG42" s="8" t="s">
        <v>341</v>
      </c>
      <c r="AH42" s="6" t="s">
        <v>341</v>
      </c>
      <c r="AI42" s="6" t="s">
        <v>341</v>
      </c>
      <c r="AJ42" s="8" t="s">
        <v>341</v>
      </c>
      <c r="AK42" s="6" t="s">
        <v>341</v>
      </c>
      <c r="AL42" s="6" t="s">
        <v>341</v>
      </c>
      <c r="AM42" s="30" t="str">
        <f t="shared" si="2"/>
        <v>N/A</v>
      </c>
      <c r="AN42" s="19" t="s">
        <v>341</v>
      </c>
      <c r="AO42" s="6" t="s">
        <v>341</v>
      </c>
      <c r="AP42" s="6" t="s">
        <v>341</v>
      </c>
      <c r="AQ42" s="6">
        <v>136</v>
      </c>
      <c r="AR42" s="6" t="s">
        <v>343</v>
      </c>
      <c r="AS42" s="5">
        <v>3</v>
      </c>
      <c r="AT42" s="30">
        <f t="shared" si="3"/>
        <v>3</v>
      </c>
      <c r="AU42" s="19">
        <v>0.62</v>
      </c>
      <c r="AV42" s="6" t="s">
        <v>343</v>
      </c>
      <c r="AW42" s="5">
        <v>3</v>
      </c>
      <c r="AX42" s="6" t="s">
        <v>358</v>
      </c>
      <c r="AY42" s="6" t="s">
        <v>343</v>
      </c>
      <c r="AZ42" s="5">
        <v>3</v>
      </c>
      <c r="BA42" s="9">
        <v>580898</v>
      </c>
      <c r="BB42" s="9" t="s">
        <v>338</v>
      </c>
      <c r="BC42" s="5">
        <v>1</v>
      </c>
      <c r="BD42" s="30">
        <f t="shared" si="4"/>
        <v>2.3333333333333335</v>
      </c>
      <c r="BE42" s="19" t="s">
        <v>341</v>
      </c>
      <c r="BF42" s="6" t="s">
        <v>341</v>
      </c>
      <c r="BG42" s="6" t="s">
        <v>341</v>
      </c>
      <c r="BH42" s="6" t="s">
        <v>341</v>
      </c>
      <c r="BI42" s="6" t="s">
        <v>341</v>
      </c>
      <c r="BJ42" s="6" t="s">
        <v>341</v>
      </c>
      <c r="BK42" s="30" t="str">
        <f t="shared" si="10"/>
        <v>N/A</v>
      </c>
      <c r="BL42" s="19">
        <v>51</v>
      </c>
      <c r="BM42" s="6" t="s">
        <v>343</v>
      </c>
      <c r="BN42" s="5">
        <v>3</v>
      </c>
      <c r="BO42" s="6">
        <v>30.9</v>
      </c>
      <c r="BP42" s="6" t="s">
        <v>339</v>
      </c>
      <c r="BQ42" s="5">
        <v>4</v>
      </c>
      <c r="BR42" s="30">
        <f t="shared" si="5"/>
        <v>3.5</v>
      </c>
      <c r="BS42" s="19">
        <v>40</v>
      </c>
      <c r="BT42" s="6" t="s">
        <v>342</v>
      </c>
      <c r="BU42" s="5">
        <v>2</v>
      </c>
      <c r="BV42" s="8">
        <v>0.5</v>
      </c>
      <c r="BW42" s="6" t="s">
        <v>339</v>
      </c>
      <c r="BX42" s="5">
        <v>4</v>
      </c>
      <c r="BY42" s="6">
        <v>83.4</v>
      </c>
      <c r="BZ42" s="6" t="s">
        <v>339</v>
      </c>
      <c r="CA42" s="5">
        <v>4</v>
      </c>
      <c r="CB42" s="30">
        <f t="shared" si="6"/>
        <v>3.3333333333333335</v>
      </c>
      <c r="CC42" s="19">
        <v>12</v>
      </c>
      <c r="CD42" s="6" t="s">
        <v>343</v>
      </c>
      <c r="CE42" s="5">
        <v>3</v>
      </c>
      <c r="CF42" s="6">
        <v>2</v>
      </c>
      <c r="CG42" s="6" t="s">
        <v>343</v>
      </c>
      <c r="CH42" s="5">
        <v>3</v>
      </c>
      <c r="CI42" s="8">
        <v>0.08</v>
      </c>
      <c r="CJ42" s="6" t="s">
        <v>339</v>
      </c>
      <c r="CK42" s="5">
        <v>4</v>
      </c>
      <c r="CL42" s="30">
        <f t="shared" si="7"/>
        <v>3.3333333333333335</v>
      </c>
    </row>
    <row r="43" spans="1:90">
      <c r="A43" s="5" t="s">
        <v>435</v>
      </c>
      <c r="B43" s="5" t="s">
        <v>436</v>
      </c>
      <c r="C43" s="19">
        <v>0.94199999999999995</v>
      </c>
      <c r="D43" s="6" t="s">
        <v>339</v>
      </c>
      <c r="E43" s="5">
        <v>4</v>
      </c>
      <c r="F43" s="7" t="s">
        <v>341</v>
      </c>
      <c r="G43" s="130" t="s">
        <v>341</v>
      </c>
      <c r="H43" s="6" t="s">
        <v>341</v>
      </c>
      <c r="I43" s="6" t="s">
        <v>408</v>
      </c>
      <c r="J43" s="6" t="s">
        <v>339</v>
      </c>
      <c r="K43" s="11">
        <v>4</v>
      </c>
      <c r="L43" s="20">
        <f t="shared" si="8"/>
        <v>4</v>
      </c>
      <c r="M43" s="19">
        <v>1</v>
      </c>
      <c r="N43" s="6" t="s">
        <v>339</v>
      </c>
      <c r="O43" s="5">
        <v>4</v>
      </c>
      <c r="P43" s="7" t="s">
        <v>341</v>
      </c>
      <c r="Q43" s="6" t="s">
        <v>341</v>
      </c>
      <c r="R43" s="7" t="s">
        <v>341</v>
      </c>
      <c r="S43" s="30">
        <f t="shared" si="9"/>
        <v>4</v>
      </c>
      <c r="T43" s="19">
        <v>19</v>
      </c>
      <c r="U43" s="6" t="s">
        <v>339</v>
      </c>
      <c r="V43" s="5">
        <v>4</v>
      </c>
      <c r="W43" s="7" t="s">
        <v>341</v>
      </c>
      <c r="X43" s="6" t="s">
        <v>341</v>
      </c>
      <c r="Y43" s="6" t="s">
        <v>341</v>
      </c>
      <c r="Z43" s="30">
        <f t="shared" si="1"/>
        <v>4</v>
      </c>
      <c r="AA43" s="36" t="s">
        <v>341</v>
      </c>
      <c r="AB43" s="6" t="s">
        <v>341</v>
      </c>
      <c r="AC43" s="6" t="s">
        <v>341</v>
      </c>
      <c r="AD43" s="8" t="s">
        <v>341</v>
      </c>
      <c r="AE43" s="6" t="s">
        <v>341</v>
      </c>
      <c r="AF43" s="6" t="s">
        <v>341</v>
      </c>
      <c r="AG43" s="8" t="s">
        <v>341</v>
      </c>
      <c r="AH43" s="6" t="s">
        <v>341</v>
      </c>
      <c r="AI43" s="6" t="s">
        <v>341</v>
      </c>
      <c r="AJ43" s="8" t="s">
        <v>341</v>
      </c>
      <c r="AK43" s="6" t="s">
        <v>341</v>
      </c>
      <c r="AL43" s="6" t="s">
        <v>341</v>
      </c>
      <c r="AM43" s="30" t="str">
        <f t="shared" si="2"/>
        <v>N/A</v>
      </c>
      <c r="AN43" s="19" t="s">
        <v>341</v>
      </c>
      <c r="AO43" s="6" t="s">
        <v>341</v>
      </c>
      <c r="AP43" s="6" t="s">
        <v>341</v>
      </c>
      <c r="AQ43" s="6">
        <v>134</v>
      </c>
      <c r="AR43" s="6" t="s">
        <v>343</v>
      </c>
      <c r="AS43" s="5">
        <v>3</v>
      </c>
      <c r="AT43" s="30">
        <f t="shared" si="3"/>
        <v>3</v>
      </c>
      <c r="AU43" s="19">
        <v>0.78</v>
      </c>
      <c r="AV43" s="6" t="s">
        <v>339</v>
      </c>
      <c r="AW43" s="5">
        <v>4</v>
      </c>
      <c r="AX43" s="6" t="s">
        <v>355</v>
      </c>
      <c r="AY43" s="6" t="s">
        <v>339</v>
      </c>
      <c r="AZ43" s="5">
        <v>4</v>
      </c>
      <c r="BA43" s="9">
        <v>1537500</v>
      </c>
      <c r="BB43" s="9" t="s">
        <v>338</v>
      </c>
      <c r="BC43" s="5">
        <v>1</v>
      </c>
      <c r="BD43" s="30">
        <f t="shared" si="4"/>
        <v>3</v>
      </c>
      <c r="BE43" s="19" t="s">
        <v>341</v>
      </c>
      <c r="BF43" s="6" t="s">
        <v>341</v>
      </c>
      <c r="BG43" s="6" t="s">
        <v>341</v>
      </c>
      <c r="BH43" s="6" t="s">
        <v>341</v>
      </c>
      <c r="BI43" s="6" t="s">
        <v>341</v>
      </c>
      <c r="BJ43" s="6" t="s">
        <v>341</v>
      </c>
      <c r="BK43" s="30" t="str">
        <f t="shared" si="10"/>
        <v>N/A</v>
      </c>
      <c r="BL43" s="19">
        <v>55</v>
      </c>
      <c r="BM43" s="6" t="s">
        <v>339</v>
      </c>
      <c r="BN43" s="5">
        <v>4</v>
      </c>
      <c r="BO43" s="6">
        <v>23.6</v>
      </c>
      <c r="BP43" s="6" t="s">
        <v>339</v>
      </c>
      <c r="BQ43" s="5">
        <v>4</v>
      </c>
      <c r="BR43" s="30">
        <f t="shared" si="5"/>
        <v>4</v>
      </c>
      <c r="BS43" s="19">
        <v>56</v>
      </c>
      <c r="BT43" s="6" t="s">
        <v>343</v>
      </c>
      <c r="BU43" s="5">
        <v>3</v>
      </c>
      <c r="BV43" s="10">
        <v>1E-4</v>
      </c>
      <c r="BW43" s="6" t="s">
        <v>339</v>
      </c>
      <c r="BX43" s="5">
        <v>4</v>
      </c>
      <c r="BY43" s="6">
        <v>1</v>
      </c>
      <c r="BZ43" s="6" t="s">
        <v>339</v>
      </c>
      <c r="CA43" s="5">
        <v>4</v>
      </c>
      <c r="CB43" s="30">
        <f t="shared" si="6"/>
        <v>3.6666666666666665</v>
      </c>
      <c r="CC43" s="19" t="s">
        <v>341</v>
      </c>
      <c r="CD43" s="6" t="s">
        <v>341</v>
      </c>
      <c r="CE43" s="6" t="s">
        <v>341</v>
      </c>
      <c r="CF43" s="6">
        <v>2</v>
      </c>
      <c r="CG43" s="6" t="s">
        <v>343</v>
      </c>
      <c r="CH43" s="5">
        <v>3</v>
      </c>
      <c r="CI43" s="8">
        <v>0.16</v>
      </c>
      <c r="CJ43" s="6" t="s">
        <v>343</v>
      </c>
      <c r="CK43" s="5">
        <v>3</v>
      </c>
      <c r="CL43" s="30">
        <f t="shared" si="7"/>
        <v>3</v>
      </c>
    </row>
    <row r="44" spans="1:90">
      <c r="A44" s="5" t="s">
        <v>253</v>
      </c>
      <c r="B44" s="5" t="s">
        <v>437</v>
      </c>
      <c r="C44" s="19">
        <v>0.63200000000000001</v>
      </c>
      <c r="D44" s="6" t="s">
        <v>342</v>
      </c>
      <c r="E44" s="5">
        <v>2</v>
      </c>
      <c r="F44" s="7">
        <v>8.4000000000000005E-2</v>
      </c>
      <c r="G44" s="130" t="s">
        <v>343</v>
      </c>
      <c r="H44" s="5">
        <v>3</v>
      </c>
      <c r="I44" s="6" t="s">
        <v>438</v>
      </c>
      <c r="J44" s="6" t="s">
        <v>338</v>
      </c>
      <c r="K44" s="5">
        <v>1</v>
      </c>
      <c r="L44" s="20">
        <f t="shared" si="8"/>
        <v>2</v>
      </c>
      <c r="M44" s="19">
        <v>2</v>
      </c>
      <c r="N44" s="6" t="s">
        <v>339</v>
      </c>
      <c r="O44" s="5">
        <v>4</v>
      </c>
      <c r="P44" s="7">
        <v>7.9000000000000001E-2</v>
      </c>
      <c r="Q44" s="6" t="s">
        <v>343</v>
      </c>
      <c r="R44" s="5">
        <v>3</v>
      </c>
      <c r="S44" s="30">
        <f t="shared" si="9"/>
        <v>3.5</v>
      </c>
      <c r="T44" s="19">
        <v>130</v>
      </c>
      <c r="U44" s="6" t="s">
        <v>342</v>
      </c>
      <c r="V44" s="5">
        <v>2</v>
      </c>
      <c r="W44" s="7">
        <v>8.2000000000000003E-2</v>
      </c>
      <c r="X44" s="6" t="s">
        <v>343</v>
      </c>
      <c r="Y44" s="5">
        <v>3</v>
      </c>
      <c r="Z44" s="30">
        <f t="shared" si="1"/>
        <v>2.5</v>
      </c>
      <c r="AA44" s="36">
        <v>0.13</v>
      </c>
      <c r="AB44" s="6" t="s">
        <v>343</v>
      </c>
      <c r="AC44" s="5">
        <v>3</v>
      </c>
      <c r="AD44" s="8">
        <v>0.2</v>
      </c>
      <c r="AE44" s="6" t="s">
        <v>342</v>
      </c>
      <c r="AF44" s="5">
        <v>2</v>
      </c>
      <c r="AG44" s="8">
        <v>0.65</v>
      </c>
      <c r="AH44" s="6" t="s">
        <v>342</v>
      </c>
      <c r="AI44" s="5">
        <v>2</v>
      </c>
      <c r="AJ44" s="8">
        <v>0.36</v>
      </c>
      <c r="AK44" s="6" t="s">
        <v>342</v>
      </c>
      <c r="AL44" s="5">
        <v>2</v>
      </c>
      <c r="AM44" s="30">
        <f t="shared" si="2"/>
        <v>2.25</v>
      </c>
      <c r="AN44" s="19" t="s">
        <v>348</v>
      </c>
      <c r="AO44" s="6" t="s">
        <v>343</v>
      </c>
      <c r="AP44" s="5">
        <v>3</v>
      </c>
      <c r="AQ44" s="6">
        <v>71</v>
      </c>
      <c r="AR44" s="6" t="s">
        <v>342</v>
      </c>
      <c r="AS44" s="5">
        <v>2</v>
      </c>
      <c r="AT44" s="30">
        <f t="shared" si="3"/>
        <v>2.5</v>
      </c>
      <c r="AU44" s="19">
        <v>0.56999999999999995</v>
      </c>
      <c r="AV44" s="6" t="s">
        <v>343</v>
      </c>
      <c r="AW44" s="5">
        <v>3</v>
      </c>
      <c r="AX44" s="6" t="s">
        <v>361</v>
      </c>
      <c r="AY44" s="6" t="s">
        <v>342</v>
      </c>
      <c r="AZ44" s="5">
        <v>2</v>
      </c>
      <c r="BA44" s="9">
        <v>13773</v>
      </c>
      <c r="BB44" s="9" t="s">
        <v>343</v>
      </c>
      <c r="BC44" s="5">
        <v>3</v>
      </c>
      <c r="BD44" s="30">
        <f t="shared" si="4"/>
        <v>2.6666666666666665</v>
      </c>
      <c r="BE44" s="19" t="s">
        <v>341</v>
      </c>
      <c r="BF44" s="6" t="s">
        <v>341</v>
      </c>
      <c r="BG44" s="6" t="s">
        <v>341</v>
      </c>
      <c r="BH44" s="6">
        <v>2.1</v>
      </c>
      <c r="BI44" s="6" t="s">
        <v>343</v>
      </c>
      <c r="BJ44" s="5">
        <v>3</v>
      </c>
      <c r="BK44" s="30">
        <f t="shared" si="10"/>
        <v>3</v>
      </c>
      <c r="BL44" s="19">
        <v>45</v>
      </c>
      <c r="BM44" s="6" t="s">
        <v>343</v>
      </c>
      <c r="BN44" s="5">
        <v>3</v>
      </c>
      <c r="BO44" s="6">
        <v>63</v>
      </c>
      <c r="BP44" s="6" t="s">
        <v>343</v>
      </c>
      <c r="BQ44" s="5">
        <v>3</v>
      </c>
      <c r="BR44" s="30">
        <f t="shared" si="5"/>
        <v>3</v>
      </c>
      <c r="BS44" s="19">
        <v>42</v>
      </c>
      <c r="BT44" s="6" t="s">
        <v>342</v>
      </c>
      <c r="BU44" s="5">
        <v>2</v>
      </c>
      <c r="BV44" s="10">
        <v>5.0000000000000001E-4</v>
      </c>
      <c r="BW44" s="6" t="s">
        <v>339</v>
      </c>
      <c r="BX44" s="5">
        <v>4</v>
      </c>
      <c r="BY44" s="6">
        <v>4.3</v>
      </c>
      <c r="BZ44" s="6" t="s">
        <v>339</v>
      </c>
      <c r="CA44" s="5">
        <v>4</v>
      </c>
      <c r="CB44" s="30">
        <f t="shared" si="6"/>
        <v>3.3333333333333335</v>
      </c>
      <c r="CC44" s="19">
        <v>14</v>
      </c>
      <c r="CD44" s="6" t="s">
        <v>343</v>
      </c>
      <c r="CE44" s="5">
        <v>3</v>
      </c>
      <c r="CF44" s="6">
        <v>0</v>
      </c>
      <c r="CG44" s="6" t="s">
        <v>339</v>
      </c>
      <c r="CH44" s="5">
        <v>4</v>
      </c>
      <c r="CI44" s="8">
        <v>0.37</v>
      </c>
      <c r="CJ44" s="6" t="s">
        <v>343</v>
      </c>
      <c r="CK44" s="5">
        <v>3</v>
      </c>
      <c r="CL44" s="30">
        <f t="shared" si="7"/>
        <v>3.3333333333333335</v>
      </c>
    </row>
    <row r="45" spans="1:90">
      <c r="A45" s="5" t="s">
        <v>439</v>
      </c>
      <c r="B45" s="5" t="s">
        <v>440</v>
      </c>
      <c r="C45" s="19">
        <v>0.88700000000000001</v>
      </c>
      <c r="D45" s="6" t="s">
        <v>339</v>
      </c>
      <c r="E45" s="5">
        <v>4</v>
      </c>
      <c r="F45" s="7" t="s">
        <v>341</v>
      </c>
      <c r="G45" s="130" t="s">
        <v>341</v>
      </c>
      <c r="H45" s="6" t="s">
        <v>341</v>
      </c>
      <c r="I45" s="6" t="s">
        <v>441</v>
      </c>
      <c r="J45" s="6" t="s">
        <v>339</v>
      </c>
      <c r="K45" s="5">
        <v>4</v>
      </c>
      <c r="L45" s="20">
        <f t="shared" si="8"/>
        <v>4</v>
      </c>
      <c r="M45" s="19">
        <v>4</v>
      </c>
      <c r="N45" s="6" t="s">
        <v>342</v>
      </c>
      <c r="O45" s="5">
        <v>2</v>
      </c>
      <c r="P45" s="7" t="s">
        <v>341</v>
      </c>
      <c r="Q45" s="6" t="s">
        <v>341</v>
      </c>
      <c r="R45" s="7" t="s">
        <v>341</v>
      </c>
      <c r="S45" s="30">
        <f t="shared" si="9"/>
        <v>2</v>
      </c>
      <c r="T45" s="19">
        <v>32</v>
      </c>
      <c r="U45" s="6" t="s">
        <v>339</v>
      </c>
      <c r="V45" s="5">
        <v>4</v>
      </c>
      <c r="W45" s="7" t="s">
        <v>341</v>
      </c>
      <c r="X45" s="6" t="s">
        <v>341</v>
      </c>
      <c r="Y45" s="6" t="s">
        <v>341</v>
      </c>
      <c r="Z45" s="30">
        <f t="shared" si="1"/>
        <v>4</v>
      </c>
      <c r="AA45" s="36" t="s">
        <v>341</v>
      </c>
      <c r="AB45" s="6" t="s">
        <v>341</v>
      </c>
      <c r="AC45" s="6" t="s">
        <v>341</v>
      </c>
      <c r="AD45" s="8" t="s">
        <v>341</v>
      </c>
      <c r="AE45" s="6" t="s">
        <v>341</v>
      </c>
      <c r="AF45" s="6" t="s">
        <v>341</v>
      </c>
      <c r="AG45" s="8" t="s">
        <v>341</v>
      </c>
      <c r="AH45" s="6" t="s">
        <v>341</v>
      </c>
      <c r="AI45" s="6" t="s">
        <v>341</v>
      </c>
      <c r="AJ45" s="8" t="s">
        <v>341</v>
      </c>
      <c r="AK45" s="6" t="s">
        <v>341</v>
      </c>
      <c r="AL45" s="6" t="s">
        <v>341</v>
      </c>
      <c r="AM45" s="30" t="str">
        <f t="shared" si="2"/>
        <v>N/A</v>
      </c>
      <c r="AN45" s="19" t="s">
        <v>341</v>
      </c>
      <c r="AO45" s="6" t="s">
        <v>341</v>
      </c>
      <c r="AP45" s="6" t="s">
        <v>341</v>
      </c>
      <c r="AQ45" s="6">
        <v>27</v>
      </c>
      <c r="AR45" s="6" t="s">
        <v>338</v>
      </c>
      <c r="AS45" s="5">
        <v>1</v>
      </c>
      <c r="AT45" s="30">
        <f t="shared" si="3"/>
        <v>1</v>
      </c>
      <c r="AU45" s="19">
        <v>0.55000000000000004</v>
      </c>
      <c r="AV45" s="6" t="s">
        <v>343</v>
      </c>
      <c r="AW45" s="5">
        <v>3</v>
      </c>
      <c r="AX45" s="6" t="s">
        <v>358</v>
      </c>
      <c r="AY45" s="6" t="s">
        <v>343</v>
      </c>
      <c r="AZ45" s="5">
        <v>3</v>
      </c>
      <c r="BA45" s="9">
        <v>164838</v>
      </c>
      <c r="BB45" s="9" t="s">
        <v>342</v>
      </c>
      <c r="BC45" s="5">
        <v>2</v>
      </c>
      <c r="BD45" s="30">
        <f t="shared" si="4"/>
        <v>2.6666666666666665</v>
      </c>
      <c r="BE45" s="19" t="s">
        <v>341</v>
      </c>
      <c r="BF45" s="6" t="s">
        <v>341</v>
      </c>
      <c r="BG45" s="6" t="s">
        <v>341</v>
      </c>
      <c r="BH45" s="6" t="s">
        <v>341</v>
      </c>
      <c r="BI45" s="6" t="s">
        <v>341</v>
      </c>
      <c r="BJ45" s="6" t="s">
        <v>341</v>
      </c>
      <c r="BK45" s="30" t="str">
        <f t="shared" si="10"/>
        <v>N/A</v>
      </c>
      <c r="BL45" s="19">
        <v>50</v>
      </c>
      <c r="BM45" s="6" t="s">
        <v>343</v>
      </c>
      <c r="BN45" s="5">
        <v>3</v>
      </c>
      <c r="BO45" s="6">
        <v>55.8</v>
      </c>
      <c r="BP45" s="6" t="s">
        <v>343</v>
      </c>
      <c r="BQ45" s="5">
        <v>3</v>
      </c>
      <c r="BR45" s="30">
        <f t="shared" si="5"/>
        <v>3</v>
      </c>
      <c r="BS45" s="19">
        <v>36</v>
      </c>
      <c r="BT45" s="6" t="s">
        <v>342</v>
      </c>
      <c r="BU45" s="5">
        <v>2</v>
      </c>
      <c r="BV45" s="6" t="s">
        <v>341</v>
      </c>
      <c r="BW45" s="6" t="s">
        <v>341</v>
      </c>
      <c r="BX45" s="6" t="s">
        <v>341</v>
      </c>
      <c r="BY45" s="6" t="s">
        <v>341</v>
      </c>
      <c r="BZ45" s="6" t="s">
        <v>341</v>
      </c>
      <c r="CA45" s="6" t="s">
        <v>341</v>
      </c>
      <c r="CB45" s="30">
        <f t="shared" si="6"/>
        <v>2</v>
      </c>
      <c r="CC45" s="19">
        <v>16</v>
      </c>
      <c r="CD45" s="6" t="s">
        <v>343</v>
      </c>
      <c r="CE45" s="5">
        <v>3</v>
      </c>
      <c r="CF45" s="6">
        <v>3</v>
      </c>
      <c r="CG45" s="6" t="s">
        <v>342</v>
      </c>
      <c r="CH45" s="5">
        <v>2</v>
      </c>
      <c r="CI45" s="8">
        <v>0.36</v>
      </c>
      <c r="CJ45" s="6" t="s">
        <v>343</v>
      </c>
      <c r="CK45" s="5">
        <v>3</v>
      </c>
      <c r="CL45" s="30">
        <f t="shared" si="7"/>
        <v>2.6666666666666665</v>
      </c>
    </row>
    <row r="46" spans="1:90">
      <c r="A46" s="5" t="s">
        <v>255</v>
      </c>
      <c r="B46" s="5" t="s">
        <v>442</v>
      </c>
      <c r="C46" s="19">
        <v>0.627</v>
      </c>
      <c r="D46" s="6" t="s">
        <v>342</v>
      </c>
      <c r="E46" s="5">
        <v>2</v>
      </c>
      <c r="F46" s="7">
        <v>0.112</v>
      </c>
      <c r="G46" s="130" t="s">
        <v>343</v>
      </c>
      <c r="H46" s="5">
        <v>3</v>
      </c>
      <c r="I46" s="6" t="s">
        <v>443</v>
      </c>
      <c r="J46" s="6" t="s">
        <v>342</v>
      </c>
      <c r="K46" s="5">
        <v>2</v>
      </c>
      <c r="L46" s="20">
        <f t="shared" si="8"/>
        <v>2.3333333333333335</v>
      </c>
      <c r="M46" s="19">
        <v>5</v>
      </c>
      <c r="N46" s="6" t="s">
        <v>338</v>
      </c>
      <c r="O46" s="5">
        <v>1</v>
      </c>
      <c r="P46" s="7">
        <v>3.2000000000000001E-2</v>
      </c>
      <c r="Q46" s="6" t="s">
        <v>343</v>
      </c>
      <c r="R46" s="5">
        <v>3</v>
      </c>
      <c r="S46" s="30">
        <f t="shared" si="9"/>
        <v>2</v>
      </c>
      <c r="T46" s="19">
        <v>121</v>
      </c>
      <c r="U46" s="6" t="s">
        <v>342</v>
      </c>
      <c r="V46" s="5">
        <v>2</v>
      </c>
      <c r="W46" s="7">
        <v>4.1000000000000002E-2</v>
      </c>
      <c r="X46" s="6" t="s">
        <v>343</v>
      </c>
      <c r="Y46" s="5">
        <v>3</v>
      </c>
      <c r="Z46" s="30">
        <f t="shared" si="1"/>
        <v>2.5</v>
      </c>
      <c r="AA46" s="36">
        <v>6.5000000000000002E-2</v>
      </c>
      <c r="AB46" s="6" t="s">
        <v>343</v>
      </c>
      <c r="AC46" s="5">
        <v>3</v>
      </c>
      <c r="AD46" s="8" t="s">
        <v>341</v>
      </c>
      <c r="AE46" s="6" t="s">
        <v>341</v>
      </c>
      <c r="AF46" s="6" t="s">
        <v>341</v>
      </c>
      <c r="AG46" s="8">
        <v>0.72</v>
      </c>
      <c r="AH46" s="6" t="s">
        <v>342</v>
      </c>
      <c r="AI46" s="5">
        <v>2</v>
      </c>
      <c r="AJ46" s="8">
        <v>0.35</v>
      </c>
      <c r="AK46" s="6" t="s">
        <v>342</v>
      </c>
      <c r="AL46" s="5">
        <v>2</v>
      </c>
      <c r="AM46" s="30">
        <f t="shared" si="2"/>
        <v>2.3333333333333335</v>
      </c>
      <c r="AN46" s="19" t="s">
        <v>341</v>
      </c>
      <c r="AO46" s="6" t="s">
        <v>341</v>
      </c>
      <c r="AP46" s="6" t="s">
        <v>341</v>
      </c>
      <c r="AQ46" s="6">
        <v>99</v>
      </c>
      <c r="AR46" s="6" t="s">
        <v>343</v>
      </c>
      <c r="AS46" s="5">
        <v>3</v>
      </c>
      <c r="AT46" s="30">
        <f t="shared" si="3"/>
        <v>3</v>
      </c>
      <c r="AU46" s="19">
        <v>0.43</v>
      </c>
      <c r="AV46" s="6" t="s">
        <v>342</v>
      </c>
      <c r="AW46" s="5">
        <v>2</v>
      </c>
      <c r="AX46" s="6" t="s">
        <v>355</v>
      </c>
      <c r="AY46" s="6" t="s">
        <v>339</v>
      </c>
      <c r="AZ46" s="5">
        <v>4</v>
      </c>
      <c r="BA46" s="9">
        <v>556801</v>
      </c>
      <c r="BB46" s="9" t="s">
        <v>338</v>
      </c>
      <c r="BC46" s="5">
        <v>1</v>
      </c>
      <c r="BD46" s="30">
        <f t="shared" si="4"/>
        <v>2.3333333333333335</v>
      </c>
      <c r="BE46" s="19">
        <v>66</v>
      </c>
      <c r="BF46" s="6" t="s">
        <v>343</v>
      </c>
      <c r="BG46" s="5">
        <v>3</v>
      </c>
      <c r="BH46" s="6" t="s">
        <v>341</v>
      </c>
      <c r="BI46" s="6" t="s">
        <v>341</v>
      </c>
      <c r="BJ46" s="6" t="s">
        <v>341</v>
      </c>
      <c r="BK46" s="30">
        <f t="shared" si="10"/>
        <v>3</v>
      </c>
      <c r="BL46" s="19">
        <v>30</v>
      </c>
      <c r="BM46" s="6" t="s">
        <v>342</v>
      </c>
      <c r="BN46" s="5">
        <v>2</v>
      </c>
      <c r="BO46" s="6">
        <v>77.5</v>
      </c>
      <c r="BP46" s="6" t="s">
        <v>343</v>
      </c>
      <c r="BQ46" s="5">
        <v>3</v>
      </c>
      <c r="BR46" s="30">
        <f t="shared" si="5"/>
        <v>2.5</v>
      </c>
      <c r="BS46" s="19">
        <v>62</v>
      </c>
      <c r="BT46" s="6" t="s">
        <v>343</v>
      </c>
      <c r="BU46" s="5">
        <v>3</v>
      </c>
      <c r="BV46" s="10">
        <v>-5.4000000000000003E-3</v>
      </c>
      <c r="BW46" s="6" t="s">
        <v>338</v>
      </c>
      <c r="BX46" s="5">
        <v>1</v>
      </c>
      <c r="BY46" s="6">
        <v>-19.5</v>
      </c>
      <c r="BZ46" s="6" t="s">
        <v>343</v>
      </c>
      <c r="CA46" s="5">
        <v>3</v>
      </c>
      <c r="CB46" s="30">
        <f t="shared" si="6"/>
        <v>2.3333333333333335</v>
      </c>
      <c r="CC46" s="19">
        <v>24</v>
      </c>
      <c r="CD46" s="6" t="s">
        <v>342</v>
      </c>
      <c r="CE46" s="5">
        <v>2</v>
      </c>
      <c r="CF46" s="6">
        <v>2</v>
      </c>
      <c r="CG46" s="6" t="s">
        <v>343</v>
      </c>
      <c r="CH46" s="5">
        <v>3</v>
      </c>
      <c r="CI46" s="8">
        <v>0.24</v>
      </c>
      <c r="CJ46" s="6" t="s">
        <v>343</v>
      </c>
      <c r="CK46" s="5">
        <v>3</v>
      </c>
      <c r="CL46" s="30">
        <f t="shared" si="7"/>
        <v>2.6666666666666665</v>
      </c>
    </row>
    <row r="47" spans="1:90">
      <c r="A47" s="5" t="s">
        <v>444</v>
      </c>
      <c r="B47" s="5" t="s">
        <v>445</v>
      </c>
      <c r="C47" s="19">
        <v>0.53</v>
      </c>
      <c r="D47" s="6" t="s">
        <v>338</v>
      </c>
      <c r="E47" s="5">
        <v>1</v>
      </c>
      <c r="F47" s="7">
        <v>0.185</v>
      </c>
      <c r="G47" s="130" t="s">
        <v>343</v>
      </c>
      <c r="H47" s="5">
        <v>3</v>
      </c>
      <c r="I47" s="6" t="s">
        <v>426</v>
      </c>
      <c r="J47" s="6" t="s">
        <v>338</v>
      </c>
      <c r="K47" s="5">
        <v>1</v>
      </c>
      <c r="L47" s="20">
        <f t="shared" si="8"/>
        <v>1.6666666666666667</v>
      </c>
      <c r="M47" s="19">
        <v>5</v>
      </c>
      <c r="N47" s="6" t="s">
        <v>338</v>
      </c>
      <c r="O47" s="5">
        <v>1</v>
      </c>
      <c r="P47" s="7">
        <v>0.20300000000000001</v>
      </c>
      <c r="Q47" s="6" t="s">
        <v>342</v>
      </c>
      <c r="R47" s="5">
        <v>2</v>
      </c>
      <c r="S47" s="30">
        <f t="shared" si="9"/>
        <v>1.5</v>
      </c>
      <c r="T47" s="19">
        <v>163</v>
      </c>
      <c r="U47" s="6" t="s">
        <v>338</v>
      </c>
      <c r="V47" s="5">
        <v>1</v>
      </c>
      <c r="W47" s="7">
        <v>0.21299999999999999</v>
      </c>
      <c r="X47" s="6" t="s">
        <v>342</v>
      </c>
      <c r="Y47" s="5">
        <v>2</v>
      </c>
      <c r="Z47" s="30">
        <f t="shared" si="1"/>
        <v>1.5</v>
      </c>
      <c r="AA47" s="36">
        <v>0.34399999999999997</v>
      </c>
      <c r="AB47" s="6" t="s">
        <v>338</v>
      </c>
      <c r="AC47" s="5">
        <v>1</v>
      </c>
      <c r="AD47" s="8">
        <v>0.36</v>
      </c>
      <c r="AE47" s="6" t="s">
        <v>338</v>
      </c>
      <c r="AF47" s="5">
        <v>1</v>
      </c>
      <c r="AG47" s="8">
        <v>0.43</v>
      </c>
      <c r="AH47" s="6" t="s">
        <v>338</v>
      </c>
      <c r="AI47" s="5">
        <v>1</v>
      </c>
      <c r="AJ47" s="8">
        <v>0.23</v>
      </c>
      <c r="AK47" s="6" t="s">
        <v>338</v>
      </c>
      <c r="AL47" s="5">
        <v>1</v>
      </c>
      <c r="AM47" s="30">
        <f t="shared" si="2"/>
        <v>1</v>
      </c>
      <c r="AN47" s="19" t="s">
        <v>341</v>
      </c>
      <c r="AO47" s="6" t="s">
        <v>341</v>
      </c>
      <c r="AP47" s="6" t="s">
        <v>341</v>
      </c>
      <c r="AQ47" s="6">
        <v>62</v>
      </c>
      <c r="AR47" s="6" t="s">
        <v>342</v>
      </c>
      <c r="AS47" s="5">
        <v>2</v>
      </c>
      <c r="AT47" s="30">
        <f t="shared" si="3"/>
        <v>2</v>
      </c>
      <c r="AU47" s="19">
        <v>0.51</v>
      </c>
      <c r="AV47" s="6" t="s">
        <v>343</v>
      </c>
      <c r="AW47" s="5">
        <v>3</v>
      </c>
      <c r="AX47" s="6" t="s">
        <v>341</v>
      </c>
      <c r="AY47" s="6" t="s">
        <v>341</v>
      </c>
      <c r="AZ47" s="6" t="s">
        <v>341</v>
      </c>
      <c r="BA47" s="6" t="s">
        <v>341</v>
      </c>
      <c r="BB47" s="6" t="s">
        <v>341</v>
      </c>
      <c r="BC47" s="6" t="s">
        <v>341</v>
      </c>
      <c r="BD47" s="30">
        <f t="shared" si="4"/>
        <v>3</v>
      </c>
      <c r="BE47" s="19">
        <v>57</v>
      </c>
      <c r="BF47" s="6" t="s">
        <v>343</v>
      </c>
      <c r="BG47" s="5">
        <v>3</v>
      </c>
      <c r="BH47" s="6" t="s">
        <v>341</v>
      </c>
      <c r="BI47" s="6" t="s">
        <v>341</v>
      </c>
      <c r="BJ47" s="6" t="s">
        <v>341</v>
      </c>
      <c r="BK47" s="30">
        <f t="shared" si="10"/>
        <v>3</v>
      </c>
      <c r="BL47" s="19">
        <v>22</v>
      </c>
      <c r="BM47" s="6" t="s">
        <v>342</v>
      </c>
      <c r="BN47" s="5">
        <v>2</v>
      </c>
      <c r="BO47" s="6">
        <v>99.7</v>
      </c>
      <c r="BP47" s="6" t="s">
        <v>338</v>
      </c>
      <c r="BQ47" s="5">
        <v>1</v>
      </c>
      <c r="BR47" s="30">
        <f t="shared" si="5"/>
        <v>1.5</v>
      </c>
      <c r="BS47" s="19">
        <v>50</v>
      </c>
      <c r="BT47" s="6" t="s">
        <v>342</v>
      </c>
      <c r="BU47" s="5">
        <v>2</v>
      </c>
      <c r="BV47" s="10">
        <v>-8.5000000000000006E-3</v>
      </c>
      <c r="BW47" s="6" t="s">
        <v>338</v>
      </c>
      <c r="BX47" s="5">
        <v>1</v>
      </c>
      <c r="BY47" s="6">
        <v>-3.1</v>
      </c>
      <c r="BZ47" s="6" t="s">
        <v>343</v>
      </c>
      <c r="CA47" s="5">
        <v>3</v>
      </c>
      <c r="CB47" s="30">
        <f t="shared" si="6"/>
        <v>2</v>
      </c>
      <c r="CC47" s="19" t="s">
        <v>341</v>
      </c>
      <c r="CD47" s="6" t="s">
        <v>341</v>
      </c>
      <c r="CE47" s="6" t="s">
        <v>341</v>
      </c>
      <c r="CF47" s="6">
        <v>1</v>
      </c>
      <c r="CG47" s="6" t="s">
        <v>343</v>
      </c>
      <c r="CH47" s="5">
        <v>3</v>
      </c>
      <c r="CI47" s="8">
        <v>0.46</v>
      </c>
      <c r="CJ47" s="6" t="s">
        <v>342</v>
      </c>
      <c r="CK47" s="5">
        <v>2</v>
      </c>
      <c r="CL47" s="30">
        <f t="shared" si="7"/>
        <v>2.5</v>
      </c>
    </row>
    <row r="48" spans="1:90">
      <c r="A48" s="5" t="s">
        <v>256</v>
      </c>
      <c r="B48" s="5" t="s">
        <v>446</v>
      </c>
      <c r="C48" s="19">
        <v>0.621</v>
      </c>
      <c r="D48" s="6" t="s">
        <v>342</v>
      </c>
      <c r="E48" s="5">
        <v>2</v>
      </c>
      <c r="F48" s="7" t="s">
        <v>341</v>
      </c>
      <c r="G48" s="130" t="s">
        <v>341</v>
      </c>
      <c r="H48" s="6" t="s">
        <v>341</v>
      </c>
      <c r="I48" s="6" t="s">
        <v>447</v>
      </c>
      <c r="J48" s="6" t="s">
        <v>342</v>
      </c>
      <c r="K48" s="5">
        <v>2</v>
      </c>
      <c r="L48" s="20">
        <f t="shared" si="8"/>
        <v>2</v>
      </c>
      <c r="M48" s="19">
        <v>5</v>
      </c>
      <c r="N48" s="6" t="s">
        <v>338</v>
      </c>
      <c r="O48" s="5">
        <v>1</v>
      </c>
      <c r="P48" s="7">
        <v>0.215</v>
      </c>
      <c r="Q48" s="6" t="s">
        <v>342</v>
      </c>
      <c r="R48" s="5">
        <v>2</v>
      </c>
      <c r="S48" s="30">
        <f t="shared" si="9"/>
        <v>1.5</v>
      </c>
      <c r="T48" s="19">
        <v>107</v>
      </c>
      <c r="U48" s="6" t="s">
        <v>343</v>
      </c>
      <c r="V48" s="5">
        <v>3</v>
      </c>
      <c r="W48" s="7">
        <v>7.2999999999999995E-2</v>
      </c>
      <c r="X48" s="6" t="s">
        <v>343</v>
      </c>
      <c r="Y48" s="5">
        <v>3</v>
      </c>
      <c r="Z48" s="30">
        <f t="shared" si="1"/>
        <v>3</v>
      </c>
      <c r="AA48" s="36">
        <v>0.09</v>
      </c>
      <c r="AB48" s="6" t="s">
        <v>343</v>
      </c>
      <c r="AC48" s="5">
        <v>3</v>
      </c>
      <c r="AD48" s="8" t="s">
        <v>341</v>
      </c>
      <c r="AE48" s="6" t="s">
        <v>341</v>
      </c>
      <c r="AF48" s="6" t="s">
        <v>341</v>
      </c>
      <c r="AG48" s="8">
        <v>0.83</v>
      </c>
      <c r="AH48" s="6" t="s">
        <v>343</v>
      </c>
      <c r="AI48" s="5">
        <v>3</v>
      </c>
      <c r="AJ48" s="8">
        <v>0.4</v>
      </c>
      <c r="AK48" s="6" t="s">
        <v>342</v>
      </c>
      <c r="AL48" s="5">
        <v>2</v>
      </c>
      <c r="AM48" s="30">
        <f t="shared" si="2"/>
        <v>2.6666666666666665</v>
      </c>
      <c r="AN48" s="19" t="s">
        <v>341</v>
      </c>
      <c r="AO48" s="6" t="s">
        <v>341</v>
      </c>
      <c r="AP48" s="6" t="s">
        <v>341</v>
      </c>
      <c r="AQ48" s="6">
        <v>99</v>
      </c>
      <c r="AR48" s="6" t="s">
        <v>343</v>
      </c>
      <c r="AS48" s="5">
        <v>3</v>
      </c>
      <c r="AT48" s="30">
        <f t="shared" si="3"/>
        <v>3</v>
      </c>
      <c r="AU48" s="19">
        <v>0.41</v>
      </c>
      <c r="AV48" s="6" t="s">
        <v>342</v>
      </c>
      <c r="AW48" s="5">
        <v>2</v>
      </c>
      <c r="AX48" s="6" t="s">
        <v>355</v>
      </c>
      <c r="AY48" s="6" t="s">
        <v>339</v>
      </c>
      <c r="AZ48" s="5">
        <v>4</v>
      </c>
      <c r="BA48" s="9">
        <v>252586</v>
      </c>
      <c r="BB48" s="9" t="s">
        <v>342</v>
      </c>
      <c r="BC48" s="5">
        <v>2</v>
      </c>
      <c r="BD48" s="30">
        <f t="shared" si="4"/>
        <v>2.6666666666666665</v>
      </c>
      <c r="BE48" s="19">
        <v>73</v>
      </c>
      <c r="BF48" s="6" t="s">
        <v>339</v>
      </c>
      <c r="BG48" s="5">
        <v>4</v>
      </c>
      <c r="BH48" s="6">
        <v>1.6</v>
      </c>
      <c r="BI48" s="6" t="s">
        <v>339</v>
      </c>
      <c r="BJ48" s="5">
        <v>4</v>
      </c>
      <c r="BK48" s="30">
        <f t="shared" si="10"/>
        <v>4</v>
      </c>
      <c r="BL48" s="19">
        <v>26</v>
      </c>
      <c r="BM48" s="6" t="s">
        <v>342</v>
      </c>
      <c r="BN48" s="5">
        <v>2</v>
      </c>
      <c r="BO48" s="6">
        <v>78.7</v>
      </c>
      <c r="BP48" s="6" t="s">
        <v>343</v>
      </c>
      <c r="BQ48" s="5">
        <v>3</v>
      </c>
      <c r="BR48" s="30">
        <f t="shared" si="5"/>
        <v>2.5</v>
      </c>
      <c r="BS48" s="19">
        <v>79</v>
      </c>
      <c r="BT48" s="6" t="s">
        <v>343</v>
      </c>
      <c r="BU48" s="5">
        <v>3</v>
      </c>
      <c r="BV48" s="10">
        <v>-3.3E-3</v>
      </c>
      <c r="BW48" s="6" t="s">
        <v>342</v>
      </c>
      <c r="BX48" s="5">
        <v>2</v>
      </c>
      <c r="BY48" s="6">
        <v>-21.6</v>
      </c>
      <c r="BZ48" s="6" t="s">
        <v>343</v>
      </c>
      <c r="CA48" s="5">
        <v>3</v>
      </c>
      <c r="CB48" s="30">
        <f t="shared" si="6"/>
        <v>2.6666666666666665</v>
      </c>
      <c r="CC48" s="19" t="s">
        <v>341</v>
      </c>
      <c r="CD48" s="6" t="s">
        <v>341</v>
      </c>
      <c r="CE48" s="6" t="s">
        <v>341</v>
      </c>
      <c r="CF48" s="6">
        <v>0</v>
      </c>
      <c r="CG48" s="6" t="s">
        <v>339</v>
      </c>
      <c r="CH48" s="5">
        <v>4</v>
      </c>
      <c r="CI48" s="8">
        <v>0.16</v>
      </c>
      <c r="CJ48" s="6" t="s">
        <v>343</v>
      </c>
      <c r="CK48" s="5">
        <v>3</v>
      </c>
      <c r="CL48" s="30">
        <f t="shared" si="7"/>
        <v>3.5</v>
      </c>
    </row>
    <row r="49" spans="1:90">
      <c r="A49" s="5" t="s">
        <v>448</v>
      </c>
      <c r="B49" s="5" t="s">
        <v>449</v>
      </c>
      <c r="C49" s="19">
        <v>0.95199999999999996</v>
      </c>
      <c r="D49" s="6" t="s">
        <v>339</v>
      </c>
      <c r="E49" s="5">
        <v>4</v>
      </c>
      <c r="F49" s="7" t="s">
        <v>341</v>
      </c>
      <c r="G49" s="130" t="s">
        <v>341</v>
      </c>
      <c r="H49" s="6" t="s">
        <v>341</v>
      </c>
      <c r="I49" s="6" t="s">
        <v>341</v>
      </c>
      <c r="J49" s="6" t="s">
        <v>341</v>
      </c>
      <c r="K49" s="6" t="s">
        <v>341</v>
      </c>
      <c r="L49" s="20">
        <f t="shared" si="8"/>
        <v>4</v>
      </c>
      <c r="M49" s="19">
        <v>5</v>
      </c>
      <c r="N49" s="6" t="s">
        <v>338</v>
      </c>
      <c r="O49" s="5">
        <v>1</v>
      </c>
      <c r="P49" s="7" t="s">
        <v>341</v>
      </c>
      <c r="Q49" s="6" t="s">
        <v>341</v>
      </c>
      <c r="R49" s="7" t="s">
        <v>341</v>
      </c>
      <c r="S49" s="30">
        <f t="shared" si="9"/>
        <v>1</v>
      </c>
      <c r="T49" s="19" t="s">
        <v>341</v>
      </c>
      <c r="U49" s="6" t="s">
        <v>341</v>
      </c>
      <c r="V49" s="7" t="s">
        <v>341</v>
      </c>
      <c r="W49" s="7" t="s">
        <v>341</v>
      </c>
      <c r="X49" s="6" t="s">
        <v>341</v>
      </c>
      <c r="Y49" s="6" t="s">
        <v>341</v>
      </c>
      <c r="Z49" s="30" t="str">
        <f t="shared" si="1"/>
        <v>N/A</v>
      </c>
      <c r="AA49" s="36" t="s">
        <v>341</v>
      </c>
      <c r="AB49" s="6" t="s">
        <v>341</v>
      </c>
      <c r="AC49" s="6" t="s">
        <v>341</v>
      </c>
      <c r="AD49" s="8" t="s">
        <v>341</v>
      </c>
      <c r="AE49" s="6" t="s">
        <v>341</v>
      </c>
      <c r="AF49" s="6" t="s">
        <v>341</v>
      </c>
      <c r="AG49" s="8" t="s">
        <v>341</v>
      </c>
      <c r="AH49" s="6" t="s">
        <v>341</v>
      </c>
      <c r="AI49" s="6" t="s">
        <v>341</v>
      </c>
      <c r="AJ49" s="8" t="s">
        <v>341</v>
      </c>
      <c r="AK49" s="6" t="s">
        <v>341</v>
      </c>
      <c r="AL49" s="6" t="s">
        <v>341</v>
      </c>
      <c r="AM49" s="30" t="str">
        <f t="shared" si="2"/>
        <v>N/A</v>
      </c>
      <c r="AN49" s="19" t="s">
        <v>341</v>
      </c>
      <c r="AO49" s="6" t="s">
        <v>341</v>
      </c>
      <c r="AP49" s="6" t="s">
        <v>341</v>
      </c>
      <c r="AQ49" s="6">
        <v>156</v>
      </c>
      <c r="AR49" s="6" t="s">
        <v>339</v>
      </c>
      <c r="AS49" s="5">
        <v>4</v>
      </c>
      <c r="AT49" s="30">
        <f t="shared" si="3"/>
        <v>4</v>
      </c>
      <c r="AU49" s="19">
        <v>0.73</v>
      </c>
      <c r="AV49" s="6" t="s">
        <v>343</v>
      </c>
      <c r="AW49" s="5">
        <v>3</v>
      </c>
      <c r="AX49" s="6" t="s">
        <v>341</v>
      </c>
      <c r="AY49" s="6" t="s">
        <v>341</v>
      </c>
      <c r="AZ49" s="6" t="s">
        <v>341</v>
      </c>
      <c r="BA49" s="6">
        <v>271</v>
      </c>
      <c r="BB49" s="6" t="s">
        <v>339</v>
      </c>
      <c r="BC49" s="5">
        <v>4</v>
      </c>
      <c r="BD49" s="30">
        <f t="shared" si="4"/>
        <v>3.5</v>
      </c>
      <c r="BE49" s="19" t="s">
        <v>341</v>
      </c>
      <c r="BF49" s="6" t="s">
        <v>341</v>
      </c>
      <c r="BG49" s="6" t="s">
        <v>341</v>
      </c>
      <c r="BH49" s="6" t="s">
        <v>341</v>
      </c>
      <c r="BI49" s="6" t="s">
        <v>341</v>
      </c>
      <c r="BJ49" s="6" t="s">
        <v>341</v>
      </c>
      <c r="BK49" s="30" t="str">
        <f t="shared" si="10"/>
        <v>N/A</v>
      </c>
      <c r="BL49" s="19">
        <v>33</v>
      </c>
      <c r="BM49" s="6" t="s">
        <v>342</v>
      </c>
      <c r="BN49" s="5">
        <v>2</v>
      </c>
      <c r="BO49" s="6" t="s">
        <v>341</v>
      </c>
      <c r="BP49" s="6"/>
      <c r="BQ49" s="5"/>
      <c r="BR49" s="30">
        <f t="shared" si="5"/>
        <v>2</v>
      </c>
      <c r="BS49" s="19" t="s">
        <v>341</v>
      </c>
      <c r="BT49" s="6" t="s">
        <v>341</v>
      </c>
      <c r="BU49" s="6" t="s">
        <v>341</v>
      </c>
      <c r="BV49" s="6" t="s">
        <v>341</v>
      </c>
      <c r="BW49" s="6" t="s">
        <v>341</v>
      </c>
      <c r="BX49" s="6" t="s">
        <v>341</v>
      </c>
      <c r="BY49" s="6" t="s">
        <v>341</v>
      </c>
      <c r="BZ49" s="6" t="s">
        <v>341</v>
      </c>
      <c r="CA49" s="6" t="s">
        <v>341</v>
      </c>
      <c r="CB49" s="30" t="str">
        <f t="shared" si="6"/>
        <v>N/A</v>
      </c>
      <c r="CC49" s="19" t="s">
        <v>341</v>
      </c>
      <c r="CD49" s="6" t="s">
        <v>341</v>
      </c>
      <c r="CE49" s="6" t="s">
        <v>341</v>
      </c>
      <c r="CF49" s="6" t="s">
        <v>341</v>
      </c>
      <c r="CG49" s="6" t="s">
        <v>341</v>
      </c>
      <c r="CH49" s="6" t="s">
        <v>341</v>
      </c>
      <c r="CI49" s="6" t="s">
        <v>341</v>
      </c>
      <c r="CJ49" s="6" t="s">
        <v>341</v>
      </c>
      <c r="CK49" s="6" t="s">
        <v>341</v>
      </c>
      <c r="CL49" s="30" t="str">
        <f t="shared" si="7"/>
        <v>N/A</v>
      </c>
    </row>
    <row r="50" spans="1:90">
      <c r="A50" s="5" t="s">
        <v>450</v>
      </c>
      <c r="B50" s="5" t="s">
        <v>451</v>
      </c>
      <c r="C50" s="19">
        <v>0.84599999999999997</v>
      </c>
      <c r="D50" s="6" t="s">
        <v>339</v>
      </c>
      <c r="E50" s="5">
        <v>4</v>
      </c>
      <c r="F50" s="7" t="s">
        <v>341</v>
      </c>
      <c r="G50" s="130" t="s">
        <v>341</v>
      </c>
      <c r="H50" s="6" t="s">
        <v>341</v>
      </c>
      <c r="I50" s="6" t="s">
        <v>424</v>
      </c>
      <c r="J50" s="6" t="s">
        <v>339</v>
      </c>
      <c r="K50" s="5">
        <v>4</v>
      </c>
      <c r="L50" s="20">
        <f t="shared" si="8"/>
        <v>4</v>
      </c>
      <c r="M50" s="19">
        <v>4</v>
      </c>
      <c r="N50" s="6" t="s">
        <v>342</v>
      </c>
      <c r="O50" s="5">
        <v>2</v>
      </c>
      <c r="P50" s="7" t="s">
        <v>341</v>
      </c>
      <c r="Q50" s="6" t="s">
        <v>341</v>
      </c>
      <c r="R50" s="7" t="s">
        <v>341</v>
      </c>
      <c r="S50" s="30">
        <f t="shared" si="9"/>
        <v>2</v>
      </c>
      <c r="T50" s="19">
        <v>55</v>
      </c>
      <c r="U50" s="6" t="s">
        <v>339</v>
      </c>
      <c r="V50" s="5">
        <v>4</v>
      </c>
      <c r="W50" s="7" t="s">
        <v>341</v>
      </c>
      <c r="X50" s="6" t="s">
        <v>341</v>
      </c>
      <c r="Y50" s="6" t="s">
        <v>341</v>
      </c>
      <c r="Z50" s="30">
        <f t="shared" si="1"/>
        <v>4</v>
      </c>
      <c r="AA50" s="36" t="s">
        <v>341</v>
      </c>
      <c r="AB50" s="6" t="s">
        <v>341</v>
      </c>
      <c r="AC50" s="6" t="s">
        <v>341</v>
      </c>
      <c r="AD50" s="8" t="s">
        <v>341</v>
      </c>
      <c r="AE50" s="6" t="s">
        <v>341</v>
      </c>
      <c r="AF50" s="6" t="s">
        <v>341</v>
      </c>
      <c r="AG50" s="8" t="s">
        <v>341</v>
      </c>
      <c r="AH50" s="6" t="s">
        <v>341</v>
      </c>
      <c r="AI50" s="6" t="s">
        <v>341</v>
      </c>
      <c r="AJ50" s="8" t="s">
        <v>341</v>
      </c>
      <c r="AK50" s="6" t="s">
        <v>341</v>
      </c>
      <c r="AL50" s="6" t="s">
        <v>341</v>
      </c>
      <c r="AM50" s="30" t="str">
        <f t="shared" si="2"/>
        <v>N/A</v>
      </c>
      <c r="AN50" s="19" t="s">
        <v>341</v>
      </c>
      <c r="AO50" s="6" t="s">
        <v>341</v>
      </c>
      <c r="AP50" s="6" t="s">
        <v>341</v>
      </c>
      <c r="AQ50" s="6">
        <v>93</v>
      </c>
      <c r="AR50" s="6" t="s">
        <v>343</v>
      </c>
      <c r="AS50" s="5">
        <v>3</v>
      </c>
      <c r="AT50" s="30">
        <f t="shared" si="3"/>
        <v>3</v>
      </c>
      <c r="AU50" s="19">
        <v>0.41</v>
      </c>
      <c r="AV50" s="6" t="s">
        <v>342</v>
      </c>
      <c r="AW50" s="5">
        <v>2</v>
      </c>
      <c r="AX50" s="6" t="s">
        <v>355</v>
      </c>
      <c r="AY50" s="6" t="s">
        <v>339</v>
      </c>
      <c r="AZ50" s="5">
        <v>4</v>
      </c>
      <c r="BA50" s="9">
        <v>5816</v>
      </c>
      <c r="BB50" s="9" t="s">
        <v>343</v>
      </c>
      <c r="BC50" s="5">
        <v>3</v>
      </c>
      <c r="BD50" s="30">
        <f t="shared" si="4"/>
        <v>3</v>
      </c>
      <c r="BE50" s="19" t="s">
        <v>341</v>
      </c>
      <c r="BF50" s="6" t="s">
        <v>341</v>
      </c>
      <c r="BG50" s="6" t="s">
        <v>341</v>
      </c>
      <c r="BH50" s="6" t="s">
        <v>341</v>
      </c>
      <c r="BI50" s="6" t="s">
        <v>341</v>
      </c>
      <c r="BJ50" s="6" t="s">
        <v>341</v>
      </c>
      <c r="BK50" s="30" t="str">
        <f t="shared" si="10"/>
        <v>N/A</v>
      </c>
      <c r="BL50" s="19">
        <v>43</v>
      </c>
      <c r="BM50" s="6" t="s">
        <v>343</v>
      </c>
      <c r="BN50" s="5">
        <v>3</v>
      </c>
      <c r="BO50" s="6">
        <v>50.8</v>
      </c>
      <c r="BP50" s="6"/>
      <c r="BQ50" s="5">
        <v>3</v>
      </c>
      <c r="BR50" s="30">
        <f t="shared" si="5"/>
        <v>3</v>
      </c>
      <c r="BS50" s="19">
        <v>97</v>
      </c>
      <c r="BT50" s="6" t="s">
        <v>343</v>
      </c>
      <c r="BU50" s="5">
        <v>3</v>
      </c>
      <c r="BV50" s="10">
        <v>2.9999999999999997E-4</v>
      </c>
      <c r="BW50" s="6" t="s">
        <v>339</v>
      </c>
      <c r="BX50" s="5">
        <v>4</v>
      </c>
      <c r="BY50" s="6">
        <v>0.7</v>
      </c>
      <c r="BZ50" s="6" t="s">
        <v>339</v>
      </c>
      <c r="CA50" s="5">
        <v>4</v>
      </c>
      <c r="CB50" s="30">
        <f t="shared" si="6"/>
        <v>3.6666666666666665</v>
      </c>
      <c r="CC50" s="19">
        <v>13</v>
      </c>
      <c r="CD50" s="6" t="s">
        <v>343</v>
      </c>
      <c r="CE50" s="5">
        <v>3</v>
      </c>
      <c r="CF50" s="6">
        <v>0</v>
      </c>
      <c r="CG50" s="6" t="s">
        <v>339</v>
      </c>
      <c r="CH50" s="5">
        <v>4</v>
      </c>
      <c r="CI50" s="8">
        <v>7.0000000000000007E-2</v>
      </c>
      <c r="CJ50" s="6" t="s">
        <v>339</v>
      </c>
      <c r="CK50" s="5">
        <v>4</v>
      </c>
      <c r="CL50" s="30">
        <f t="shared" si="7"/>
        <v>3.6666666666666665</v>
      </c>
    </row>
    <row r="51" spans="1:90">
      <c r="A51" s="5" t="s">
        <v>452</v>
      </c>
      <c r="B51" s="5" t="s">
        <v>453</v>
      </c>
      <c r="C51" s="19">
        <v>0.95899999999999996</v>
      </c>
      <c r="D51" s="6" t="s">
        <v>339</v>
      </c>
      <c r="E51" s="5">
        <v>4</v>
      </c>
      <c r="F51" s="7" t="s">
        <v>341</v>
      </c>
      <c r="G51" s="130" t="s">
        <v>341</v>
      </c>
      <c r="H51" s="6" t="s">
        <v>341</v>
      </c>
      <c r="I51" s="6" t="s">
        <v>411</v>
      </c>
      <c r="J51" s="6" t="s">
        <v>339</v>
      </c>
      <c r="K51" s="5">
        <v>4</v>
      </c>
      <c r="L51" s="20">
        <f t="shared" si="8"/>
        <v>4</v>
      </c>
      <c r="M51" s="19">
        <v>1</v>
      </c>
      <c r="N51" s="6" t="s">
        <v>339</v>
      </c>
      <c r="O51" s="5">
        <v>4</v>
      </c>
      <c r="P51" s="7" t="s">
        <v>341</v>
      </c>
      <c r="Q51" s="6" t="s">
        <v>341</v>
      </c>
      <c r="R51" s="7" t="s">
        <v>341</v>
      </c>
      <c r="S51" s="30">
        <f t="shared" si="9"/>
        <v>4</v>
      </c>
      <c r="T51" s="19">
        <v>8</v>
      </c>
      <c r="U51" s="6" t="s">
        <v>339</v>
      </c>
      <c r="V51" s="5">
        <v>4</v>
      </c>
      <c r="W51" s="7" t="s">
        <v>341</v>
      </c>
      <c r="X51" s="6" t="s">
        <v>341</v>
      </c>
      <c r="Y51" s="6" t="s">
        <v>341</v>
      </c>
      <c r="Z51" s="30">
        <f t="shared" si="1"/>
        <v>4</v>
      </c>
      <c r="AA51" s="36" t="s">
        <v>341</v>
      </c>
      <c r="AB51" s="6" t="s">
        <v>341</v>
      </c>
      <c r="AC51" s="6" t="s">
        <v>341</v>
      </c>
      <c r="AD51" s="8" t="s">
        <v>341</v>
      </c>
      <c r="AE51" s="6" t="s">
        <v>341</v>
      </c>
      <c r="AF51" s="6" t="s">
        <v>341</v>
      </c>
      <c r="AG51" s="8" t="s">
        <v>341</v>
      </c>
      <c r="AH51" s="6" t="s">
        <v>341</v>
      </c>
      <c r="AI51" s="6" t="s">
        <v>341</v>
      </c>
      <c r="AJ51" s="8" t="s">
        <v>341</v>
      </c>
      <c r="AK51" s="6" t="s">
        <v>341</v>
      </c>
      <c r="AL51" s="6" t="s">
        <v>341</v>
      </c>
      <c r="AM51" s="30" t="str">
        <f t="shared" si="2"/>
        <v>N/A</v>
      </c>
      <c r="AN51" s="19" t="s">
        <v>341</v>
      </c>
      <c r="AO51" s="6" t="s">
        <v>341</v>
      </c>
      <c r="AP51" s="6" t="s">
        <v>341</v>
      </c>
      <c r="AQ51" s="6">
        <v>131</v>
      </c>
      <c r="AR51" s="6" t="s">
        <v>343</v>
      </c>
      <c r="AS51" s="5">
        <v>3</v>
      </c>
      <c r="AT51" s="30">
        <f t="shared" si="3"/>
        <v>3</v>
      </c>
      <c r="AU51" s="19" t="s">
        <v>341</v>
      </c>
      <c r="AV51" s="6" t="s">
        <v>341</v>
      </c>
      <c r="AW51" s="6" t="s">
        <v>341</v>
      </c>
      <c r="AX51" s="6" t="s">
        <v>358</v>
      </c>
      <c r="AY51" s="6" t="s">
        <v>343</v>
      </c>
      <c r="AZ51" s="5">
        <v>3</v>
      </c>
      <c r="BA51" s="9">
        <v>2204</v>
      </c>
      <c r="BB51" s="9" t="s">
        <v>339</v>
      </c>
      <c r="BC51" s="5">
        <v>4</v>
      </c>
      <c r="BD51" s="30">
        <f t="shared" si="4"/>
        <v>3.5</v>
      </c>
      <c r="BE51" s="19" t="s">
        <v>341</v>
      </c>
      <c r="BF51" s="6" t="s">
        <v>341</v>
      </c>
      <c r="BG51" s="6" t="s">
        <v>341</v>
      </c>
      <c r="BH51" s="6" t="s">
        <v>341</v>
      </c>
      <c r="BI51" s="6" t="s">
        <v>341</v>
      </c>
      <c r="BJ51" s="6" t="s">
        <v>341</v>
      </c>
      <c r="BK51" s="30" t="str">
        <f t="shared" si="10"/>
        <v>N/A</v>
      </c>
      <c r="BL51" s="19">
        <v>57</v>
      </c>
      <c r="BM51" s="6" t="s">
        <v>339</v>
      </c>
      <c r="BN51" s="5">
        <v>4</v>
      </c>
      <c r="BO51" s="6">
        <v>17.100000000000001</v>
      </c>
      <c r="BP51" s="6"/>
      <c r="BQ51" s="5">
        <v>4</v>
      </c>
      <c r="BR51" s="30">
        <f t="shared" si="5"/>
        <v>4</v>
      </c>
      <c r="BS51" s="19">
        <v>100</v>
      </c>
      <c r="BT51" s="6" t="s">
        <v>339</v>
      </c>
      <c r="BU51" s="5">
        <v>4</v>
      </c>
      <c r="BV51" s="7">
        <v>1.4E-2</v>
      </c>
      <c r="BW51" s="6" t="s">
        <v>339</v>
      </c>
      <c r="BX51" s="5">
        <v>4</v>
      </c>
      <c r="BY51" s="6">
        <v>0.7</v>
      </c>
      <c r="BZ51" s="6" t="s">
        <v>339</v>
      </c>
      <c r="CA51" s="5">
        <v>4</v>
      </c>
      <c r="CB51" s="30">
        <f t="shared" si="6"/>
        <v>4</v>
      </c>
      <c r="CC51" s="19" t="s">
        <v>341</v>
      </c>
      <c r="CD51" s="6" t="s">
        <v>341</v>
      </c>
      <c r="CE51" s="6" t="s">
        <v>341</v>
      </c>
      <c r="CF51" s="6">
        <v>0</v>
      </c>
      <c r="CG51" s="6" t="s">
        <v>339</v>
      </c>
      <c r="CH51" s="5">
        <v>4</v>
      </c>
      <c r="CI51" s="8">
        <v>0</v>
      </c>
      <c r="CJ51" s="6" t="s">
        <v>339</v>
      </c>
      <c r="CK51" s="5">
        <v>4</v>
      </c>
      <c r="CL51" s="30">
        <f t="shared" si="7"/>
        <v>4</v>
      </c>
    </row>
    <row r="52" spans="1:90">
      <c r="A52" s="5" t="s">
        <v>257</v>
      </c>
      <c r="B52" s="5" t="s">
        <v>454</v>
      </c>
      <c r="C52" s="19">
        <v>0.63300000000000001</v>
      </c>
      <c r="D52" s="6" t="s">
        <v>342</v>
      </c>
      <c r="E52" s="5">
        <v>2</v>
      </c>
      <c r="F52" s="7">
        <v>8.7999999999999995E-2</v>
      </c>
      <c r="G52" s="130" t="s">
        <v>343</v>
      </c>
      <c r="H52" s="5">
        <v>3</v>
      </c>
      <c r="I52" s="6" t="s">
        <v>455</v>
      </c>
      <c r="J52" s="6" t="s">
        <v>338</v>
      </c>
      <c r="K52" s="5">
        <v>1</v>
      </c>
      <c r="L52" s="20">
        <f t="shared" si="8"/>
        <v>2</v>
      </c>
      <c r="M52" s="19">
        <v>5</v>
      </c>
      <c r="N52" s="6" t="s">
        <v>338</v>
      </c>
      <c r="O52" s="5">
        <v>1</v>
      </c>
      <c r="P52" s="7">
        <v>7.5999999999999998E-2</v>
      </c>
      <c r="Q52" s="6" t="s">
        <v>343</v>
      </c>
      <c r="R52" s="5">
        <v>3</v>
      </c>
      <c r="S52" s="30">
        <f t="shared" si="9"/>
        <v>2</v>
      </c>
      <c r="T52" s="19">
        <v>122</v>
      </c>
      <c r="U52" s="6" t="s">
        <v>342</v>
      </c>
      <c r="V52" s="5">
        <v>2</v>
      </c>
      <c r="W52" s="7">
        <v>9.5000000000000001E-2</v>
      </c>
      <c r="X52" s="6" t="s">
        <v>343</v>
      </c>
      <c r="Y52" s="5">
        <v>3</v>
      </c>
      <c r="Z52" s="30">
        <f t="shared" si="1"/>
        <v>2.5</v>
      </c>
      <c r="AA52" s="36">
        <v>1.4E-2</v>
      </c>
      <c r="AB52" s="6" t="s">
        <v>339</v>
      </c>
      <c r="AC52" s="5">
        <v>4</v>
      </c>
      <c r="AD52" s="8" t="s">
        <v>341</v>
      </c>
      <c r="AE52" s="6" t="s">
        <v>341</v>
      </c>
      <c r="AF52" s="6" t="s">
        <v>341</v>
      </c>
      <c r="AG52" s="8">
        <v>0.91</v>
      </c>
      <c r="AH52" s="6" t="s">
        <v>339</v>
      </c>
      <c r="AI52" s="5">
        <v>4</v>
      </c>
      <c r="AJ52" s="8">
        <v>0.79</v>
      </c>
      <c r="AK52" s="6" t="s">
        <v>343</v>
      </c>
      <c r="AL52" s="5">
        <v>3</v>
      </c>
      <c r="AM52" s="30">
        <f t="shared" si="2"/>
        <v>3.6666666666666665</v>
      </c>
      <c r="AN52" s="19" t="s">
        <v>369</v>
      </c>
      <c r="AO52" s="6" t="s">
        <v>338</v>
      </c>
      <c r="AP52" s="5">
        <v>1</v>
      </c>
      <c r="AQ52" s="6">
        <v>53</v>
      </c>
      <c r="AR52" s="6" t="s">
        <v>342</v>
      </c>
      <c r="AS52" s="5">
        <v>2</v>
      </c>
      <c r="AT52" s="30">
        <f t="shared" si="3"/>
        <v>1.5</v>
      </c>
      <c r="AU52" s="19">
        <v>0.45</v>
      </c>
      <c r="AV52" s="6" t="s">
        <v>342</v>
      </c>
      <c r="AW52" s="5">
        <v>2</v>
      </c>
      <c r="AX52" s="6" t="s">
        <v>456</v>
      </c>
      <c r="AY52" s="6" t="s">
        <v>338</v>
      </c>
      <c r="AZ52" s="5">
        <v>1</v>
      </c>
      <c r="BA52" s="9">
        <v>245935</v>
      </c>
      <c r="BB52" s="9" t="s">
        <v>342</v>
      </c>
      <c r="BC52" s="5">
        <v>2</v>
      </c>
      <c r="BD52" s="30">
        <f t="shared" si="4"/>
        <v>1.6666666666666667</v>
      </c>
      <c r="BE52" s="19">
        <v>51</v>
      </c>
      <c r="BF52" s="6" t="s">
        <v>343</v>
      </c>
      <c r="BG52" s="5">
        <v>3</v>
      </c>
      <c r="BH52" s="6">
        <v>2.4</v>
      </c>
      <c r="BI52" s="6" t="s">
        <v>343</v>
      </c>
      <c r="BJ52" s="5">
        <v>3</v>
      </c>
      <c r="BK52" s="30">
        <f t="shared" si="10"/>
        <v>3</v>
      </c>
      <c r="BL52" s="19">
        <v>33</v>
      </c>
      <c r="BM52" s="6" t="s">
        <v>342</v>
      </c>
      <c r="BN52" s="5">
        <v>2</v>
      </c>
      <c r="BO52" s="6">
        <v>75.3</v>
      </c>
      <c r="BP52" s="6"/>
      <c r="BQ52" s="5">
        <v>3</v>
      </c>
      <c r="BR52" s="30">
        <f t="shared" si="5"/>
        <v>2.5</v>
      </c>
      <c r="BS52" s="19">
        <v>7</v>
      </c>
      <c r="BT52" s="6" t="s">
        <v>338</v>
      </c>
      <c r="BU52" s="5">
        <v>1</v>
      </c>
      <c r="BV52" s="10">
        <v>3.8E-3</v>
      </c>
      <c r="BW52" s="6" t="s">
        <v>339</v>
      </c>
      <c r="BX52" s="5">
        <v>4</v>
      </c>
      <c r="BY52" s="6">
        <v>266.39999999999998</v>
      </c>
      <c r="BZ52" s="6" t="s">
        <v>339</v>
      </c>
      <c r="CA52" s="5">
        <v>4</v>
      </c>
      <c r="CB52" s="30">
        <f t="shared" si="6"/>
        <v>3</v>
      </c>
      <c r="CC52" s="19">
        <v>30</v>
      </c>
      <c r="CD52" s="6" t="s">
        <v>338</v>
      </c>
      <c r="CE52" s="5">
        <v>1</v>
      </c>
      <c r="CF52" s="6">
        <v>4</v>
      </c>
      <c r="CG52" s="6" t="s">
        <v>338</v>
      </c>
      <c r="CH52" s="5">
        <v>1</v>
      </c>
      <c r="CI52" s="8">
        <v>0.33</v>
      </c>
      <c r="CJ52" s="6" t="s">
        <v>343</v>
      </c>
      <c r="CK52" s="5">
        <v>3</v>
      </c>
      <c r="CL52" s="30">
        <f t="shared" si="7"/>
        <v>1.6666666666666667</v>
      </c>
    </row>
    <row r="53" spans="1:90">
      <c r="A53" s="5" t="s">
        <v>258</v>
      </c>
      <c r="B53" s="5" t="s">
        <v>457</v>
      </c>
      <c r="C53" s="19">
        <v>0.70499999999999996</v>
      </c>
      <c r="D53" s="6" t="s">
        <v>343</v>
      </c>
      <c r="E53" s="5">
        <v>3</v>
      </c>
      <c r="F53" s="7">
        <v>4.0000000000000001E-3</v>
      </c>
      <c r="G53" s="130" t="s">
        <v>339</v>
      </c>
      <c r="H53" s="5">
        <v>4</v>
      </c>
      <c r="I53" s="6" t="s">
        <v>458</v>
      </c>
      <c r="J53" s="6" t="s">
        <v>342</v>
      </c>
      <c r="K53" s="5">
        <v>2</v>
      </c>
      <c r="L53" s="20">
        <f t="shared" si="8"/>
        <v>3</v>
      </c>
      <c r="M53" s="19">
        <v>5</v>
      </c>
      <c r="N53" s="6" t="s">
        <v>338</v>
      </c>
      <c r="O53" s="5">
        <v>1</v>
      </c>
      <c r="P53" s="7">
        <v>2.9000000000000001E-2</v>
      </c>
      <c r="Q53" s="6" t="s">
        <v>339</v>
      </c>
      <c r="R53" s="5">
        <v>4</v>
      </c>
      <c r="S53" s="30">
        <f t="shared" si="9"/>
        <v>2.5</v>
      </c>
      <c r="T53" s="19">
        <v>110</v>
      </c>
      <c r="U53" s="6" t="s">
        <v>343</v>
      </c>
      <c r="V53" s="5">
        <v>3</v>
      </c>
      <c r="W53" s="7">
        <v>3.2000000000000001E-2</v>
      </c>
      <c r="X53" s="6" t="s">
        <v>343</v>
      </c>
      <c r="Y53" s="5">
        <v>3</v>
      </c>
      <c r="Z53" s="30">
        <f t="shared" si="1"/>
        <v>3</v>
      </c>
      <c r="AA53" s="36">
        <v>3.6999999999999998E-2</v>
      </c>
      <c r="AB53" s="6" t="s">
        <v>339</v>
      </c>
      <c r="AC53" s="5">
        <v>4</v>
      </c>
      <c r="AD53" s="8" t="s">
        <v>341</v>
      </c>
      <c r="AE53" s="6" t="s">
        <v>341</v>
      </c>
      <c r="AF53" s="6" t="s">
        <v>341</v>
      </c>
      <c r="AG53" s="8">
        <v>0.95</v>
      </c>
      <c r="AH53" s="6" t="s">
        <v>339</v>
      </c>
      <c r="AI53" s="5">
        <v>4</v>
      </c>
      <c r="AJ53" s="8">
        <v>0.83</v>
      </c>
      <c r="AK53" s="6" t="s">
        <v>339</v>
      </c>
      <c r="AL53" s="5">
        <v>4</v>
      </c>
      <c r="AM53" s="30">
        <f t="shared" si="2"/>
        <v>4</v>
      </c>
      <c r="AN53" s="19" t="s">
        <v>341</v>
      </c>
      <c r="AO53" s="6" t="s">
        <v>341</v>
      </c>
      <c r="AP53" s="6" t="s">
        <v>341</v>
      </c>
      <c r="AQ53" s="6">
        <v>74</v>
      </c>
      <c r="AR53" s="6" t="s">
        <v>342</v>
      </c>
      <c r="AS53" s="5">
        <v>2</v>
      </c>
      <c r="AT53" s="30">
        <f t="shared" si="3"/>
        <v>2</v>
      </c>
      <c r="AU53" s="19">
        <v>0.44</v>
      </c>
      <c r="AV53" s="6" t="s">
        <v>342</v>
      </c>
      <c r="AW53" s="5">
        <v>2</v>
      </c>
      <c r="AX53" s="6" t="s">
        <v>358</v>
      </c>
      <c r="AY53" s="6" t="s">
        <v>343</v>
      </c>
      <c r="AZ53" s="5">
        <v>3</v>
      </c>
      <c r="BA53" s="9">
        <v>13909</v>
      </c>
      <c r="BB53" s="9" t="s">
        <v>343</v>
      </c>
      <c r="BC53" s="5">
        <v>3</v>
      </c>
      <c r="BD53" s="30">
        <f t="shared" si="4"/>
        <v>2.6666666666666665</v>
      </c>
      <c r="BE53" s="19">
        <v>50</v>
      </c>
      <c r="BF53" s="6" t="s">
        <v>342</v>
      </c>
      <c r="BG53" s="5">
        <v>2</v>
      </c>
      <c r="BH53" s="6">
        <v>2.6</v>
      </c>
      <c r="BI53" s="6" t="s">
        <v>343</v>
      </c>
      <c r="BJ53" s="5">
        <v>3</v>
      </c>
      <c r="BK53" s="30">
        <f t="shared" si="10"/>
        <v>2.5</v>
      </c>
      <c r="BL53" s="19">
        <v>29</v>
      </c>
      <c r="BM53" s="6" t="s">
        <v>342</v>
      </c>
      <c r="BN53" s="5">
        <v>2</v>
      </c>
      <c r="BO53" s="6">
        <v>66.599999999999994</v>
      </c>
      <c r="BP53" s="6"/>
      <c r="BQ53" s="5">
        <v>3</v>
      </c>
      <c r="BR53" s="30">
        <f t="shared" si="5"/>
        <v>2.5</v>
      </c>
      <c r="BS53" s="19">
        <v>14</v>
      </c>
      <c r="BT53" s="6" t="s">
        <v>342</v>
      </c>
      <c r="BU53" s="5">
        <v>2</v>
      </c>
      <c r="BV53" s="10">
        <v>-7.7999999999999996E-3</v>
      </c>
      <c r="BW53" s="6" t="s">
        <v>338</v>
      </c>
      <c r="BX53" s="5">
        <v>1</v>
      </c>
      <c r="BY53" s="6">
        <v>-752.6</v>
      </c>
      <c r="BZ53" s="6" t="s">
        <v>338</v>
      </c>
      <c r="CA53" s="5">
        <v>1</v>
      </c>
      <c r="CB53" s="30">
        <f t="shared" si="6"/>
        <v>1.3333333333333333</v>
      </c>
      <c r="CC53" s="19">
        <v>21</v>
      </c>
      <c r="CD53" s="6" t="s">
        <v>342</v>
      </c>
      <c r="CE53" s="5">
        <v>2</v>
      </c>
      <c r="CF53" s="6">
        <v>2</v>
      </c>
      <c r="CG53" s="6" t="s">
        <v>343</v>
      </c>
      <c r="CH53" s="5">
        <v>3</v>
      </c>
      <c r="CI53" s="8">
        <v>0.36</v>
      </c>
      <c r="CJ53" s="6" t="s">
        <v>343</v>
      </c>
      <c r="CK53" s="5">
        <v>3</v>
      </c>
      <c r="CL53" s="30">
        <f t="shared" si="7"/>
        <v>2.6666666666666665</v>
      </c>
    </row>
    <row r="54" spans="1:90">
      <c r="A54" s="5" t="s">
        <v>259</v>
      </c>
      <c r="B54" s="5" t="s">
        <v>459</v>
      </c>
      <c r="C54" s="19">
        <v>0.77400000000000002</v>
      </c>
      <c r="D54" s="6" t="s">
        <v>343</v>
      </c>
      <c r="E54" s="5">
        <v>3</v>
      </c>
      <c r="F54" s="7" t="s">
        <v>341</v>
      </c>
      <c r="G54" s="130" t="s">
        <v>341</v>
      </c>
      <c r="H54" s="6" t="s">
        <v>341</v>
      </c>
      <c r="I54" s="6" t="s">
        <v>371</v>
      </c>
      <c r="J54" s="6" t="s">
        <v>343</v>
      </c>
      <c r="K54" s="5">
        <v>3</v>
      </c>
      <c r="L54" s="20">
        <f t="shared" si="8"/>
        <v>3</v>
      </c>
      <c r="M54" s="19">
        <v>5</v>
      </c>
      <c r="N54" s="6" t="s">
        <v>338</v>
      </c>
      <c r="O54" s="5">
        <v>1</v>
      </c>
      <c r="P54" s="7">
        <v>2E-3</v>
      </c>
      <c r="Q54" s="6" t="s">
        <v>339</v>
      </c>
      <c r="R54" s="5">
        <v>4</v>
      </c>
      <c r="S54" s="30">
        <f t="shared" si="9"/>
        <v>2.5</v>
      </c>
      <c r="T54" s="19">
        <v>115</v>
      </c>
      <c r="U54" s="6" t="s">
        <v>343</v>
      </c>
      <c r="V54" s="5">
        <v>3</v>
      </c>
      <c r="W54" s="7">
        <v>2E-3</v>
      </c>
      <c r="X54" s="6" t="s">
        <v>339</v>
      </c>
      <c r="Y54" s="5">
        <v>4</v>
      </c>
      <c r="Z54" s="30">
        <f t="shared" si="1"/>
        <v>3.5</v>
      </c>
      <c r="AA54" s="36" t="s">
        <v>341</v>
      </c>
      <c r="AB54" s="6" t="s">
        <v>341</v>
      </c>
      <c r="AC54" s="6" t="s">
        <v>341</v>
      </c>
      <c r="AD54" s="8" t="s">
        <v>341</v>
      </c>
      <c r="AE54" s="6" t="s">
        <v>341</v>
      </c>
      <c r="AF54" s="6" t="s">
        <v>341</v>
      </c>
      <c r="AG54" s="8" t="s">
        <v>341</v>
      </c>
      <c r="AH54" s="6" t="s">
        <v>341</v>
      </c>
      <c r="AI54" s="6" t="s">
        <v>341</v>
      </c>
      <c r="AJ54" s="8" t="s">
        <v>341</v>
      </c>
      <c r="AK54" s="6" t="s">
        <v>341</v>
      </c>
      <c r="AL54" s="6" t="s">
        <v>341</v>
      </c>
      <c r="AM54" s="30" t="str">
        <f t="shared" si="2"/>
        <v>N/A</v>
      </c>
      <c r="AN54" s="19" t="s">
        <v>341</v>
      </c>
      <c r="AO54" s="6" t="s">
        <v>341</v>
      </c>
      <c r="AP54" s="6" t="s">
        <v>341</v>
      </c>
      <c r="AQ54" s="6">
        <v>10</v>
      </c>
      <c r="AR54" s="6" t="s">
        <v>338</v>
      </c>
      <c r="AS54" s="5">
        <v>1</v>
      </c>
      <c r="AT54" s="30">
        <f t="shared" si="3"/>
        <v>1</v>
      </c>
      <c r="AU54" s="19">
        <v>0.44</v>
      </c>
      <c r="AV54" s="6" t="s">
        <v>342</v>
      </c>
      <c r="AW54" s="5">
        <v>2</v>
      </c>
      <c r="AX54" s="6" t="s">
        <v>341</v>
      </c>
      <c r="AY54" s="6" t="s">
        <v>341</v>
      </c>
      <c r="AZ54" s="6" t="s">
        <v>341</v>
      </c>
      <c r="BA54" s="9">
        <v>802087</v>
      </c>
      <c r="BB54" s="9" t="s">
        <v>338</v>
      </c>
      <c r="BC54" s="5">
        <v>1</v>
      </c>
      <c r="BD54" s="30">
        <f t="shared" si="4"/>
        <v>1.5</v>
      </c>
      <c r="BE54" s="19">
        <v>14</v>
      </c>
      <c r="BF54" s="6" t="s">
        <v>338</v>
      </c>
      <c r="BG54" s="5">
        <v>1</v>
      </c>
      <c r="BH54" s="6" t="s">
        <v>341</v>
      </c>
      <c r="BI54" s="6" t="s">
        <v>341</v>
      </c>
      <c r="BJ54" s="6" t="s">
        <v>341</v>
      </c>
      <c r="BK54" s="30">
        <f t="shared" si="10"/>
        <v>1</v>
      </c>
      <c r="BL54" s="19">
        <v>10</v>
      </c>
      <c r="BM54" s="6" t="s">
        <v>338</v>
      </c>
      <c r="BN54" s="5">
        <v>1</v>
      </c>
      <c r="BO54" s="6">
        <v>84.1</v>
      </c>
      <c r="BP54" s="6"/>
      <c r="BQ54" s="5">
        <v>2</v>
      </c>
      <c r="BR54" s="30">
        <f t="shared" si="5"/>
        <v>1.5</v>
      </c>
      <c r="BS54" s="19">
        <v>18</v>
      </c>
      <c r="BT54" s="6" t="s">
        <v>342</v>
      </c>
      <c r="BU54" s="5">
        <v>2</v>
      </c>
      <c r="BV54" s="10">
        <v>5.9999999999999995E-4</v>
      </c>
      <c r="BW54" s="6" t="s">
        <v>339</v>
      </c>
      <c r="BX54" s="5">
        <v>4</v>
      </c>
      <c r="BY54" s="6">
        <v>6</v>
      </c>
      <c r="BZ54" s="6" t="s">
        <v>339</v>
      </c>
      <c r="CA54" s="5">
        <v>4</v>
      </c>
      <c r="CB54" s="30">
        <f t="shared" si="6"/>
        <v>3.3333333333333335</v>
      </c>
      <c r="CC54" s="19">
        <v>23</v>
      </c>
      <c r="CD54" s="6" t="s">
        <v>342</v>
      </c>
      <c r="CE54" s="5">
        <v>2</v>
      </c>
      <c r="CF54" s="6">
        <v>4</v>
      </c>
      <c r="CG54" s="6" t="s">
        <v>338</v>
      </c>
      <c r="CH54" s="5">
        <v>1</v>
      </c>
      <c r="CI54" s="8">
        <v>0.41</v>
      </c>
      <c r="CJ54" s="6" t="s">
        <v>342</v>
      </c>
      <c r="CK54" s="5">
        <v>2</v>
      </c>
      <c r="CL54" s="30">
        <f t="shared" si="7"/>
        <v>1.6666666666666667</v>
      </c>
    </row>
    <row r="55" spans="1:90">
      <c r="A55" s="5" t="s">
        <v>460</v>
      </c>
      <c r="B55" s="5" t="s">
        <v>461</v>
      </c>
      <c r="C55" s="19">
        <v>0.94499999999999995</v>
      </c>
      <c r="D55" s="6" t="s">
        <v>339</v>
      </c>
      <c r="E55" s="5">
        <v>4</v>
      </c>
      <c r="F55" s="7" t="s">
        <v>341</v>
      </c>
      <c r="G55" s="130" t="s">
        <v>341</v>
      </c>
      <c r="H55" s="6" t="s">
        <v>341</v>
      </c>
      <c r="I55" s="6" t="s">
        <v>364</v>
      </c>
      <c r="J55" s="6" t="s">
        <v>339</v>
      </c>
      <c r="K55" s="5">
        <v>4</v>
      </c>
      <c r="L55" s="20">
        <f t="shared" si="8"/>
        <v>4</v>
      </c>
      <c r="M55" s="19">
        <v>1</v>
      </c>
      <c r="N55" s="6" t="s">
        <v>339</v>
      </c>
      <c r="O55" s="5">
        <v>4</v>
      </c>
      <c r="P55" s="7" t="s">
        <v>341</v>
      </c>
      <c r="Q55" s="6" t="s">
        <v>341</v>
      </c>
      <c r="R55" s="7" t="s">
        <v>341</v>
      </c>
      <c r="S55" s="30">
        <f t="shared" si="9"/>
        <v>4</v>
      </c>
      <c r="T55" s="19">
        <v>21</v>
      </c>
      <c r="U55" s="6" t="s">
        <v>339</v>
      </c>
      <c r="V55" s="5">
        <v>4</v>
      </c>
      <c r="W55" s="7" t="s">
        <v>341</v>
      </c>
      <c r="X55" s="6" t="s">
        <v>341</v>
      </c>
      <c r="Y55" s="6" t="s">
        <v>341</v>
      </c>
      <c r="Z55" s="30">
        <f t="shared" si="1"/>
        <v>4</v>
      </c>
      <c r="AA55" s="36" t="s">
        <v>341</v>
      </c>
      <c r="AB55" s="6" t="s">
        <v>341</v>
      </c>
      <c r="AC55" s="6" t="s">
        <v>341</v>
      </c>
      <c r="AD55" s="8" t="s">
        <v>341</v>
      </c>
      <c r="AE55" s="6" t="s">
        <v>341</v>
      </c>
      <c r="AF55" s="6" t="s">
        <v>341</v>
      </c>
      <c r="AG55" s="8" t="s">
        <v>341</v>
      </c>
      <c r="AH55" s="6" t="s">
        <v>341</v>
      </c>
      <c r="AI55" s="6" t="s">
        <v>341</v>
      </c>
      <c r="AJ55" s="8" t="s">
        <v>341</v>
      </c>
      <c r="AK55" s="6" t="s">
        <v>341</v>
      </c>
      <c r="AL55" s="6" t="s">
        <v>341</v>
      </c>
      <c r="AM55" s="30" t="str">
        <f t="shared" si="2"/>
        <v>N/A</v>
      </c>
      <c r="AN55" s="19" t="s">
        <v>341</v>
      </c>
      <c r="AO55" s="6" t="s">
        <v>341</v>
      </c>
      <c r="AP55" s="6" t="s">
        <v>341</v>
      </c>
      <c r="AQ55" s="6">
        <v>147</v>
      </c>
      <c r="AR55" s="6" t="s">
        <v>339</v>
      </c>
      <c r="AS55" s="5">
        <v>4</v>
      </c>
      <c r="AT55" s="30">
        <f t="shared" si="3"/>
        <v>4</v>
      </c>
      <c r="AU55" s="19">
        <v>0.77</v>
      </c>
      <c r="AV55" s="6" t="s">
        <v>339</v>
      </c>
      <c r="AW55" s="5">
        <v>4</v>
      </c>
      <c r="AX55" s="6" t="s">
        <v>358</v>
      </c>
      <c r="AY55" s="6" t="s">
        <v>343</v>
      </c>
      <c r="AZ55" s="5">
        <v>3</v>
      </c>
      <c r="BA55" s="9">
        <v>16482</v>
      </c>
      <c r="BB55" s="9" t="s">
        <v>343</v>
      </c>
      <c r="BC55" s="5">
        <v>3</v>
      </c>
      <c r="BD55" s="30">
        <f t="shared" si="4"/>
        <v>3.3333333333333335</v>
      </c>
      <c r="BE55" s="19" t="s">
        <v>341</v>
      </c>
      <c r="BF55" s="6" t="s">
        <v>341</v>
      </c>
      <c r="BG55" s="6" t="s">
        <v>341</v>
      </c>
      <c r="BH55" s="6" t="s">
        <v>341</v>
      </c>
      <c r="BI55" s="6" t="s">
        <v>341</v>
      </c>
      <c r="BJ55" s="6" t="s">
        <v>341</v>
      </c>
      <c r="BK55" s="30" t="str">
        <f t="shared" si="10"/>
        <v>N/A</v>
      </c>
      <c r="BL55" s="19">
        <v>58</v>
      </c>
      <c r="BM55" s="6" t="s">
        <v>339</v>
      </c>
      <c r="BN55" s="5">
        <v>4</v>
      </c>
      <c r="BO55" s="6">
        <v>20.8</v>
      </c>
      <c r="BP55" s="6"/>
      <c r="BQ55" s="5">
        <v>4</v>
      </c>
      <c r="BR55" s="30">
        <f t="shared" si="5"/>
        <v>4</v>
      </c>
      <c r="BS55" s="19">
        <v>123</v>
      </c>
      <c r="BT55" s="6" t="s">
        <v>339</v>
      </c>
      <c r="BU55" s="5">
        <v>4</v>
      </c>
      <c r="BV55" s="10">
        <v>8.2000000000000007E-3</v>
      </c>
      <c r="BW55" s="6" t="s">
        <v>339</v>
      </c>
      <c r="BX55" s="5">
        <v>4</v>
      </c>
      <c r="BY55" s="6">
        <v>6.2</v>
      </c>
      <c r="BZ55" s="6" t="s">
        <v>339</v>
      </c>
      <c r="CA55" s="5">
        <v>4</v>
      </c>
      <c r="CB55" s="30">
        <f t="shared" si="6"/>
        <v>4</v>
      </c>
      <c r="CC55" s="19" t="s">
        <v>341</v>
      </c>
      <c r="CD55" s="6" t="s">
        <v>341</v>
      </c>
      <c r="CE55" s="6" t="s">
        <v>341</v>
      </c>
      <c r="CF55" s="6">
        <v>0</v>
      </c>
      <c r="CG55" s="6" t="s">
        <v>339</v>
      </c>
      <c r="CH55" s="5">
        <v>4</v>
      </c>
      <c r="CI55" s="8">
        <v>0</v>
      </c>
      <c r="CJ55" s="6" t="s">
        <v>339</v>
      </c>
      <c r="CK55" s="5">
        <v>4</v>
      </c>
      <c r="CL55" s="30">
        <f t="shared" si="7"/>
        <v>4</v>
      </c>
    </row>
    <row r="56" spans="1:90">
      <c r="A56" s="5" t="s">
        <v>462</v>
      </c>
      <c r="B56" s="5" t="s">
        <v>463</v>
      </c>
      <c r="C56" s="19">
        <v>0.91900000000000004</v>
      </c>
      <c r="D56" s="6" t="s">
        <v>339</v>
      </c>
      <c r="E56" s="5">
        <v>4</v>
      </c>
      <c r="F56" s="7" t="s">
        <v>341</v>
      </c>
      <c r="G56" s="130" t="s">
        <v>341</v>
      </c>
      <c r="H56" s="6" t="s">
        <v>341</v>
      </c>
      <c r="I56" s="6" t="s">
        <v>374</v>
      </c>
      <c r="J56" s="6" t="s">
        <v>339</v>
      </c>
      <c r="K56" s="5">
        <v>4</v>
      </c>
      <c r="L56" s="20">
        <f t="shared" si="8"/>
        <v>4</v>
      </c>
      <c r="M56" s="19">
        <v>2</v>
      </c>
      <c r="N56" s="6" t="s">
        <v>339</v>
      </c>
      <c r="O56" s="5">
        <v>4</v>
      </c>
      <c r="P56" s="7" t="s">
        <v>341</v>
      </c>
      <c r="Q56" s="6" t="s">
        <v>341</v>
      </c>
      <c r="R56" s="7" t="s">
        <v>341</v>
      </c>
      <c r="S56" s="30">
        <f t="shared" si="9"/>
        <v>4</v>
      </c>
      <c r="T56" s="19">
        <v>22</v>
      </c>
      <c r="U56" s="6" t="s">
        <v>339</v>
      </c>
      <c r="V56" s="5">
        <v>4</v>
      </c>
      <c r="W56" s="7" t="s">
        <v>341</v>
      </c>
      <c r="X56" s="6" t="s">
        <v>341</v>
      </c>
      <c r="Y56" s="6" t="s">
        <v>341</v>
      </c>
      <c r="Z56" s="30">
        <f t="shared" si="1"/>
        <v>4</v>
      </c>
      <c r="AA56" s="36" t="s">
        <v>341</v>
      </c>
      <c r="AB56" s="6" t="s">
        <v>341</v>
      </c>
      <c r="AC56" s="6" t="s">
        <v>341</v>
      </c>
      <c r="AD56" s="8" t="s">
        <v>341</v>
      </c>
      <c r="AE56" s="6" t="s">
        <v>341</v>
      </c>
      <c r="AF56" s="6" t="s">
        <v>341</v>
      </c>
      <c r="AG56" s="8" t="s">
        <v>341</v>
      </c>
      <c r="AH56" s="6" t="s">
        <v>341</v>
      </c>
      <c r="AI56" s="6" t="s">
        <v>341</v>
      </c>
      <c r="AJ56" s="8" t="s">
        <v>341</v>
      </c>
      <c r="AK56" s="6" t="s">
        <v>341</v>
      </c>
      <c r="AL56" s="6" t="s">
        <v>341</v>
      </c>
      <c r="AM56" s="30" t="str">
        <f t="shared" si="2"/>
        <v>N/A</v>
      </c>
      <c r="AN56" s="19" t="s">
        <v>341</v>
      </c>
      <c r="AO56" s="6" t="s">
        <v>341</v>
      </c>
      <c r="AP56" s="6" t="s">
        <v>341</v>
      </c>
      <c r="AQ56" s="6">
        <v>90</v>
      </c>
      <c r="AR56" s="6" t="s">
        <v>343</v>
      </c>
      <c r="AS56" s="5">
        <v>3</v>
      </c>
      <c r="AT56" s="30">
        <f t="shared" si="3"/>
        <v>3</v>
      </c>
      <c r="AU56" s="19" t="s">
        <v>341</v>
      </c>
      <c r="AV56" s="6" t="s">
        <v>341</v>
      </c>
      <c r="AW56" s="6" t="s">
        <v>341</v>
      </c>
      <c r="AX56" s="6" t="s">
        <v>355</v>
      </c>
      <c r="AY56" s="6" t="s">
        <v>339</v>
      </c>
      <c r="AZ56" s="5">
        <v>4</v>
      </c>
      <c r="BA56" s="9">
        <v>39187</v>
      </c>
      <c r="BB56" s="9" t="s">
        <v>343</v>
      </c>
      <c r="BC56" s="5">
        <v>3</v>
      </c>
      <c r="BD56" s="30">
        <f t="shared" si="4"/>
        <v>3.5</v>
      </c>
      <c r="BE56" s="19">
        <v>108</v>
      </c>
      <c r="BF56" s="6" t="s">
        <v>339</v>
      </c>
      <c r="BG56" s="5">
        <v>4</v>
      </c>
      <c r="BH56" s="6">
        <v>4</v>
      </c>
      <c r="BI56" s="6" t="s">
        <v>338</v>
      </c>
      <c r="BJ56" s="5">
        <v>1</v>
      </c>
      <c r="BK56" s="30">
        <f t="shared" si="10"/>
        <v>2.5</v>
      </c>
      <c r="BL56" s="19">
        <v>42</v>
      </c>
      <c r="BM56" s="6" t="s">
        <v>343</v>
      </c>
      <c r="BN56" s="5">
        <v>3</v>
      </c>
      <c r="BO56" s="6">
        <v>42.6</v>
      </c>
      <c r="BP56" s="6"/>
      <c r="BQ56" s="5">
        <v>4</v>
      </c>
      <c r="BR56" s="30">
        <f t="shared" si="5"/>
        <v>3.5</v>
      </c>
      <c r="BS56" s="19">
        <v>128</v>
      </c>
      <c r="BT56" s="6" t="s">
        <v>339</v>
      </c>
      <c r="BU56" s="5">
        <v>4</v>
      </c>
      <c r="BV56" s="10">
        <v>-9.4999999999999998E-3</v>
      </c>
      <c r="BW56" s="6" t="s">
        <v>338</v>
      </c>
      <c r="BX56" s="5">
        <v>1</v>
      </c>
      <c r="BY56" s="6">
        <v>-1.4</v>
      </c>
      <c r="BZ56" s="6" t="s">
        <v>343</v>
      </c>
      <c r="CA56" s="5">
        <v>3</v>
      </c>
      <c r="CB56" s="30">
        <f t="shared" si="6"/>
        <v>2.6666666666666665</v>
      </c>
      <c r="CC56" s="19" t="s">
        <v>341</v>
      </c>
      <c r="CD56" s="6" t="s">
        <v>341</v>
      </c>
      <c r="CE56" s="6" t="s">
        <v>341</v>
      </c>
      <c r="CF56" s="6">
        <v>4</v>
      </c>
      <c r="CG56" s="6" t="s">
        <v>338</v>
      </c>
      <c r="CH56" s="5">
        <v>1</v>
      </c>
      <c r="CI56" s="8">
        <v>0.93</v>
      </c>
      <c r="CJ56" s="6" t="s">
        <v>338</v>
      </c>
      <c r="CK56" s="5">
        <v>1</v>
      </c>
      <c r="CL56" s="30">
        <f t="shared" si="7"/>
        <v>1</v>
      </c>
    </row>
    <row r="57" spans="1:90">
      <c r="A57" s="5" t="s">
        <v>464</v>
      </c>
      <c r="B57" s="5" t="s">
        <v>465</v>
      </c>
      <c r="C57" s="19">
        <v>0.89500000000000002</v>
      </c>
      <c r="D57" s="6" t="s">
        <v>339</v>
      </c>
      <c r="E57" s="5">
        <v>4</v>
      </c>
      <c r="F57" s="7" t="s">
        <v>341</v>
      </c>
      <c r="G57" s="130" t="s">
        <v>341</v>
      </c>
      <c r="H57" s="6" t="s">
        <v>341</v>
      </c>
      <c r="I57" s="6" t="s">
        <v>466</v>
      </c>
      <c r="J57" s="6" t="s">
        <v>339</v>
      </c>
      <c r="K57" s="5">
        <v>4</v>
      </c>
      <c r="L57" s="20">
        <f t="shared" si="8"/>
        <v>4</v>
      </c>
      <c r="M57" s="19">
        <v>1</v>
      </c>
      <c r="N57" s="6" t="s">
        <v>339</v>
      </c>
      <c r="O57" s="5">
        <v>4</v>
      </c>
      <c r="P57" s="7" t="s">
        <v>341</v>
      </c>
      <c r="Q57" s="6" t="s">
        <v>341</v>
      </c>
      <c r="R57" s="7" t="s">
        <v>341</v>
      </c>
      <c r="S57" s="30">
        <f t="shared" si="9"/>
        <v>4</v>
      </c>
      <c r="T57" s="19">
        <v>13</v>
      </c>
      <c r="U57" s="6" t="s">
        <v>339</v>
      </c>
      <c r="V57" s="5">
        <v>4</v>
      </c>
      <c r="W57" s="7" t="s">
        <v>341</v>
      </c>
      <c r="X57" s="6" t="s">
        <v>341</v>
      </c>
      <c r="Y57" s="6" t="s">
        <v>341</v>
      </c>
      <c r="Z57" s="30">
        <f t="shared" si="1"/>
        <v>4</v>
      </c>
      <c r="AA57" s="36" t="s">
        <v>341</v>
      </c>
      <c r="AB57" s="6" t="s">
        <v>341</v>
      </c>
      <c r="AC57" s="6" t="s">
        <v>341</v>
      </c>
      <c r="AD57" s="8" t="s">
        <v>341</v>
      </c>
      <c r="AE57" s="6" t="s">
        <v>341</v>
      </c>
      <c r="AF57" s="6" t="s">
        <v>341</v>
      </c>
      <c r="AG57" s="8" t="s">
        <v>341</v>
      </c>
      <c r="AH57" s="6" t="s">
        <v>341</v>
      </c>
      <c r="AI57" s="6" t="s">
        <v>341</v>
      </c>
      <c r="AJ57" s="8" t="s">
        <v>341</v>
      </c>
      <c r="AK57" s="6" t="s">
        <v>341</v>
      </c>
      <c r="AL57" s="6" t="s">
        <v>341</v>
      </c>
      <c r="AM57" s="30" t="str">
        <f t="shared" si="2"/>
        <v>N/A</v>
      </c>
      <c r="AN57" s="19" t="s">
        <v>341</v>
      </c>
      <c r="AO57" s="6" t="s">
        <v>341</v>
      </c>
      <c r="AP57" s="6" t="s">
        <v>341</v>
      </c>
      <c r="AQ57" s="6">
        <v>122</v>
      </c>
      <c r="AR57" s="6" t="s">
        <v>343</v>
      </c>
      <c r="AS57" s="5">
        <v>3</v>
      </c>
      <c r="AT57" s="30">
        <f t="shared" si="3"/>
        <v>3</v>
      </c>
      <c r="AU57" s="19">
        <v>0.66</v>
      </c>
      <c r="AV57" s="6" t="s">
        <v>343</v>
      </c>
      <c r="AW57" s="5">
        <v>3</v>
      </c>
      <c r="AX57" s="6" t="s">
        <v>355</v>
      </c>
      <c r="AY57" s="6" t="s">
        <v>339</v>
      </c>
      <c r="AZ57" s="5">
        <v>4</v>
      </c>
      <c r="BA57" s="9">
        <v>199641</v>
      </c>
      <c r="BB57" s="9" t="s">
        <v>342</v>
      </c>
      <c r="BC57" s="5">
        <v>2</v>
      </c>
      <c r="BD57" s="30">
        <f t="shared" si="4"/>
        <v>3</v>
      </c>
      <c r="BE57" s="19" t="s">
        <v>341</v>
      </c>
      <c r="BF57" s="6" t="s">
        <v>341</v>
      </c>
      <c r="BG57" s="6" t="s">
        <v>341</v>
      </c>
      <c r="BH57" s="6" t="s">
        <v>341</v>
      </c>
      <c r="BI57" s="6" t="s">
        <v>341</v>
      </c>
      <c r="BJ57" s="6" t="s">
        <v>341</v>
      </c>
      <c r="BK57" s="30" t="str">
        <f t="shared" si="10"/>
        <v>N/A</v>
      </c>
      <c r="BL57" s="19">
        <v>54</v>
      </c>
      <c r="BM57" s="6" t="s">
        <v>339</v>
      </c>
      <c r="BN57" s="5">
        <v>4</v>
      </c>
      <c r="BO57" s="6">
        <v>43.4</v>
      </c>
      <c r="BP57" s="6"/>
      <c r="BQ57" s="5">
        <v>4</v>
      </c>
      <c r="BR57" s="30">
        <f t="shared" si="5"/>
        <v>4</v>
      </c>
      <c r="BS57" s="19">
        <v>35</v>
      </c>
      <c r="BT57" s="6" t="s">
        <v>342</v>
      </c>
      <c r="BU57" s="5">
        <v>2</v>
      </c>
      <c r="BV57" s="10">
        <v>5.7999999999999996E-3</v>
      </c>
      <c r="BW57" s="6" t="s">
        <v>339</v>
      </c>
      <c r="BX57" s="5">
        <v>4</v>
      </c>
      <c r="BY57" s="6">
        <v>53.8</v>
      </c>
      <c r="BZ57" s="6" t="s">
        <v>339</v>
      </c>
      <c r="CA57" s="5">
        <v>4</v>
      </c>
      <c r="CB57" s="30">
        <f t="shared" si="6"/>
        <v>3.3333333333333335</v>
      </c>
      <c r="CC57" s="19">
        <v>13</v>
      </c>
      <c r="CD57" s="6" t="s">
        <v>343</v>
      </c>
      <c r="CE57" s="5">
        <v>3</v>
      </c>
      <c r="CF57" s="6">
        <v>3</v>
      </c>
      <c r="CG57" s="6" t="s">
        <v>342</v>
      </c>
      <c r="CH57" s="5">
        <v>2</v>
      </c>
      <c r="CI57" s="8">
        <v>0.19</v>
      </c>
      <c r="CJ57" s="6" t="s">
        <v>343</v>
      </c>
      <c r="CK57" s="5">
        <v>3</v>
      </c>
      <c r="CL57" s="30">
        <f t="shared" si="7"/>
        <v>2.6666666666666665</v>
      </c>
    </row>
    <row r="58" spans="1:90">
      <c r="A58" s="5" t="s">
        <v>467</v>
      </c>
      <c r="B58" s="5" t="s">
        <v>468</v>
      </c>
      <c r="C58" s="19">
        <v>0.92500000000000004</v>
      </c>
      <c r="D58" s="6" t="s">
        <v>339</v>
      </c>
      <c r="E58" s="5">
        <v>4</v>
      </c>
      <c r="F58" s="7" t="s">
        <v>341</v>
      </c>
      <c r="G58" s="130" t="s">
        <v>341</v>
      </c>
      <c r="H58" s="6" t="s">
        <v>341</v>
      </c>
      <c r="I58" s="6" t="s">
        <v>424</v>
      </c>
      <c r="J58" s="6" t="s">
        <v>339</v>
      </c>
      <c r="K58" s="5">
        <v>4</v>
      </c>
      <c r="L58" s="20">
        <f t="shared" si="8"/>
        <v>4</v>
      </c>
      <c r="M58" s="19">
        <v>2</v>
      </c>
      <c r="N58" s="6" t="s">
        <v>339</v>
      </c>
      <c r="O58" s="5">
        <v>4</v>
      </c>
      <c r="P58" s="7" t="s">
        <v>341</v>
      </c>
      <c r="Q58" s="6" t="s">
        <v>341</v>
      </c>
      <c r="R58" s="7" t="s">
        <v>341</v>
      </c>
      <c r="S58" s="30">
        <f t="shared" si="9"/>
        <v>4</v>
      </c>
      <c r="T58" s="19">
        <v>22</v>
      </c>
      <c r="U58" s="6" t="s">
        <v>339</v>
      </c>
      <c r="V58" s="5">
        <v>4</v>
      </c>
      <c r="W58" s="7" t="s">
        <v>341</v>
      </c>
      <c r="X58" s="6" t="s">
        <v>341</v>
      </c>
      <c r="Y58" s="6" t="s">
        <v>341</v>
      </c>
      <c r="Z58" s="30">
        <f t="shared" si="1"/>
        <v>4</v>
      </c>
      <c r="AA58" s="36" t="s">
        <v>341</v>
      </c>
      <c r="AB58" s="6" t="s">
        <v>341</v>
      </c>
      <c r="AC58" s="6" t="s">
        <v>341</v>
      </c>
      <c r="AD58" s="8" t="s">
        <v>341</v>
      </c>
      <c r="AE58" s="6" t="s">
        <v>341</v>
      </c>
      <c r="AF58" s="6" t="s">
        <v>341</v>
      </c>
      <c r="AG58" s="8" t="s">
        <v>341</v>
      </c>
      <c r="AH58" s="6" t="s">
        <v>341</v>
      </c>
      <c r="AI58" s="6" t="s">
        <v>341</v>
      </c>
      <c r="AJ58" s="8" t="s">
        <v>341</v>
      </c>
      <c r="AK58" s="6" t="s">
        <v>341</v>
      </c>
      <c r="AL58" s="6" t="s">
        <v>341</v>
      </c>
      <c r="AM58" s="30" t="str">
        <f t="shared" si="2"/>
        <v>N/A</v>
      </c>
      <c r="AN58" s="19" t="s">
        <v>341</v>
      </c>
      <c r="AO58" s="6" t="s">
        <v>341</v>
      </c>
      <c r="AP58" s="6" t="s">
        <v>341</v>
      </c>
      <c r="AQ58" s="6">
        <v>167</v>
      </c>
      <c r="AR58" s="6" t="s">
        <v>339</v>
      </c>
      <c r="AS58" s="5">
        <v>4</v>
      </c>
      <c r="AT58" s="30">
        <f t="shared" si="3"/>
        <v>4</v>
      </c>
      <c r="AU58" s="19">
        <v>0.82</v>
      </c>
      <c r="AV58" s="6" t="s">
        <v>339</v>
      </c>
      <c r="AW58" s="5">
        <v>4</v>
      </c>
      <c r="AX58" s="6" t="s">
        <v>355</v>
      </c>
      <c r="AY58" s="6" t="s">
        <v>339</v>
      </c>
      <c r="AZ58" s="5">
        <v>4</v>
      </c>
      <c r="BA58" s="9">
        <v>18748</v>
      </c>
      <c r="BB58" s="9" t="s">
        <v>343</v>
      </c>
      <c r="BC58" s="5">
        <v>3</v>
      </c>
      <c r="BD58" s="30">
        <f t="shared" si="4"/>
        <v>3.6666666666666665</v>
      </c>
      <c r="BE58" s="19" t="s">
        <v>341</v>
      </c>
      <c r="BF58" s="6" t="s">
        <v>341</v>
      </c>
      <c r="BG58" s="6" t="s">
        <v>341</v>
      </c>
      <c r="BH58" s="6" t="s">
        <v>341</v>
      </c>
      <c r="BI58" s="6" t="s">
        <v>341</v>
      </c>
      <c r="BJ58" s="6" t="s">
        <v>341</v>
      </c>
      <c r="BK58" s="30" t="str">
        <f t="shared" si="10"/>
        <v>N/A</v>
      </c>
      <c r="BL58" s="19">
        <v>56</v>
      </c>
      <c r="BM58" s="6" t="s">
        <v>339</v>
      </c>
      <c r="BN58" s="5">
        <v>4</v>
      </c>
      <c r="BO58" s="6">
        <v>31</v>
      </c>
      <c r="BP58" s="6"/>
      <c r="BQ58" s="5">
        <v>4</v>
      </c>
      <c r="BR58" s="30">
        <f t="shared" si="5"/>
        <v>4</v>
      </c>
      <c r="BS58" s="19">
        <v>4</v>
      </c>
      <c r="BT58" s="6" t="s">
        <v>338</v>
      </c>
      <c r="BU58" s="5">
        <v>1</v>
      </c>
      <c r="BV58" s="10">
        <v>-1E-4</v>
      </c>
      <c r="BW58" s="6" t="s">
        <v>343</v>
      </c>
      <c r="BX58" s="5">
        <v>3</v>
      </c>
      <c r="BY58" s="6">
        <v>-3.1</v>
      </c>
      <c r="BZ58" s="6" t="s">
        <v>343</v>
      </c>
      <c r="CA58" s="5">
        <v>3</v>
      </c>
      <c r="CB58" s="30">
        <f t="shared" si="6"/>
        <v>2.3333333333333335</v>
      </c>
      <c r="CC58" s="19" t="s">
        <v>341</v>
      </c>
      <c r="CD58" s="6" t="s">
        <v>341</v>
      </c>
      <c r="CE58" s="6" t="s">
        <v>341</v>
      </c>
      <c r="CF58" s="6">
        <v>1</v>
      </c>
      <c r="CG58" s="6" t="s">
        <v>343</v>
      </c>
      <c r="CH58" s="5">
        <v>3</v>
      </c>
      <c r="CI58" s="8">
        <v>0.35</v>
      </c>
      <c r="CJ58" s="6" t="s">
        <v>343</v>
      </c>
      <c r="CK58" s="5">
        <v>3</v>
      </c>
      <c r="CL58" s="30">
        <f t="shared" si="7"/>
        <v>3</v>
      </c>
    </row>
    <row r="59" spans="1:90">
      <c r="A59" s="5" t="s">
        <v>260</v>
      </c>
      <c r="B59" s="5" t="s">
        <v>469</v>
      </c>
      <c r="C59" s="19">
        <v>0.57499999999999996</v>
      </c>
      <c r="D59" s="6" t="s">
        <v>342</v>
      </c>
      <c r="E59" s="5">
        <v>2</v>
      </c>
      <c r="F59" s="7" t="s">
        <v>341</v>
      </c>
      <c r="G59" s="130" t="s">
        <v>341</v>
      </c>
      <c r="H59" s="6" t="s">
        <v>341</v>
      </c>
      <c r="I59" s="6" t="s">
        <v>470</v>
      </c>
      <c r="J59" s="6" t="s">
        <v>338</v>
      </c>
      <c r="K59" s="5">
        <v>1</v>
      </c>
      <c r="L59" s="20">
        <f t="shared" si="8"/>
        <v>1.5</v>
      </c>
      <c r="M59" s="19">
        <v>4</v>
      </c>
      <c r="N59" s="6" t="s">
        <v>342</v>
      </c>
      <c r="O59" s="5">
        <v>2</v>
      </c>
      <c r="P59" s="7">
        <v>0.26400000000000001</v>
      </c>
      <c r="Q59" s="6" t="s">
        <v>342</v>
      </c>
      <c r="R59" s="5">
        <v>2</v>
      </c>
      <c r="S59" s="30">
        <f t="shared" si="9"/>
        <v>2</v>
      </c>
      <c r="T59" s="19">
        <v>128</v>
      </c>
      <c r="U59" s="6" t="s">
        <v>342</v>
      </c>
      <c r="V59" s="5">
        <v>2</v>
      </c>
      <c r="W59" s="7">
        <v>0.26800000000000002</v>
      </c>
      <c r="X59" s="6" t="s">
        <v>342</v>
      </c>
      <c r="Y59" s="5">
        <v>2</v>
      </c>
      <c r="Z59" s="30">
        <f t="shared" si="1"/>
        <v>2</v>
      </c>
      <c r="AA59" s="36">
        <v>0.11600000000000001</v>
      </c>
      <c r="AB59" s="6" t="s">
        <v>343</v>
      </c>
      <c r="AC59" s="5">
        <v>3</v>
      </c>
      <c r="AD59" s="8" t="s">
        <v>341</v>
      </c>
      <c r="AE59" s="6" t="s">
        <v>341</v>
      </c>
      <c r="AF59" s="6" t="s">
        <v>341</v>
      </c>
      <c r="AG59" s="8">
        <v>0.76</v>
      </c>
      <c r="AH59" s="6" t="s">
        <v>343</v>
      </c>
      <c r="AI59" s="5">
        <v>3</v>
      </c>
      <c r="AJ59" s="8">
        <v>0.59</v>
      </c>
      <c r="AK59" s="6" t="s">
        <v>342</v>
      </c>
      <c r="AL59" s="5">
        <v>2</v>
      </c>
      <c r="AM59" s="30">
        <f t="shared" si="2"/>
        <v>2.6666666666666665</v>
      </c>
      <c r="AN59" s="19" t="s">
        <v>341</v>
      </c>
      <c r="AO59" s="6" t="s">
        <v>341</v>
      </c>
      <c r="AP59" s="6" t="s">
        <v>341</v>
      </c>
      <c r="AQ59" s="6">
        <v>41</v>
      </c>
      <c r="AR59" s="6" t="s">
        <v>342</v>
      </c>
      <c r="AS59" s="5">
        <v>2</v>
      </c>
      <c r="AT59" s="30">
        <f t="shared" si="3"/>
        <v>2</v>
      </c>
      <c r="AU59" s="19">
        <v>0.46</v>
      </c>
      <c r="AV59" s="6" t="s">
        <v>342</v>
      </c>
      <c r="AW59" s="5">
        <v>2</v>
      </c>
      <c r="AX59" s="6" t="s">
        <v>355</v>
      </c>
      <c r="AY59" s="6" t="s">
        <v>339</v>
      </c>
      <c r="AZ59" s="5">
        <v>4</v>
      </c>
      <c r="BA59" s="9">
        <v>710978</v>
      </c>
      <c r="BB59" s="9" t="s">
        <v>338</v>
      </c>
      <c r="BC59" s="5">
        <v>1</v>
      </c>
      <c r="BD59" s="30">
        <f t="shared" si="4"/>
        <v>2.3333333333333335</v>
      </c>
      <c r="BE59" s="19">
        <v>52</v>
      </c>
      <c r="BF59" s="6" t="s">
        <v>343</v>
      </c>
      <c r="BG59" s="5">
        <v>3</v>
      </c>
      <c r="BH59" s="6">
        <v>2.2000000000000002</v>
      </c>
      <c r="BI59" s="6" t="s">
        <v>343</v>
      </c>
      <c r="BJ59" s="5">
        <v>3</v>
      </c>
      <c r="BK59" s="30">
        <f t="shared" si="10"/>
        <v>3</v>
      </c>
      <c r="BL59" s="19">
        <v>29</v>
      </c>
      <c r="BM59" s="6" t="s">
        <v>342</v>
      </c>
      <c r="BN59" s="5">
        <v>2</v>
      </c>
      <c r="BO59" s="6">
        <v>88.2</v>
      </c>
      <c r="BP59" s="6"/>
      <c r="BQ59" s="5">
        <v>2</v>
      </c>
      <c r="BR59" s="30">
        <f t="shared" si="5"/>
        <v>2</v>
      </c>
      <c r="BS59" s="19">
        <v>25</v>
      </c>
      <c r="BT59" s="6" t="s">
        <v>342</v>
      </c>
      <c r="BU59" s="5">
        <v>2</v>
      </c>
      <c r="BV59" s="10">
        <v>-1E-4</v>
      </c>
      <c r="BW59" s="6" t="s">
        <v>343</v>
      </c>
      <c r="BX59" s="5">
        <v>3</v>
      </c>
      <c r="BY59" s="6">
        <v>-0.5</v>
      </c>
      <c r="BZ59" s="6" t="s">
        <v>343</v>
      </c>
      <c r="CA59" s="5">
        <v>3</v>
      </c>
      <c r="CB59" s="30">
        <f t="shared" si="6"/>
        <v>2.6666666666666665</v>
      </c>
      <c r="CC59" s="19">
        <v>40</v>
      </c>
      <c r="CD59" s="6" t="s">
        <v>338</v>
      </c>
      <c r="CE59" s="5">
        <v>1</v>
      </c>
      <c r="CF59" s="6">
        <v>0</v>
      </c>
      <c r="CG59" s="6" t="s">
        <v>339</v>
      </c>
      <c r="CH59" s="5">
        <v>4</v>
      </c>
      <c r="CI59" s="8">
        <v>0.35</v>
      </c>
      <c r="CJ59" s="6" t="s">
        <v>343</v>
      </c>
      <c r="CK59" s="5">
        <v>3</v>
      </c>
      <c r="CL59" s="30">
        <f t="shared" si="7"/>
        <v>2.6666666666666665</v>
      </c>
    </row>
    <row r="60" spans="1:90">
      <c r="A60" s="6" t="s">
        <v>471</v>
      </c>
      <c r="B60" s="5" t="s">
        <v>472</v>
      </c>
      <c r="C60" s="19">
        <v>0.624</v>
      </c>
      <c r="D60" s="6" t="s">
        <v>342</v>
      </c>
      <c r="E60" s="5">
        <v>2</v>
      </c>
      <c r="F60" s="7">
        <v>3.5000000000000003E-2</v>
      </c>
      <c r="G60" s="130" t="s">
        <v>339</v>
      </c>
      <c r="H60" s="5">
        <v>4</v>
      </c>
      <c r="I60" s="6" t="s">
        <v>473</v>
      </c>
      <c r="J60" s="6" t="s">
        <v>342</v>
      </c>
      <c r="K60" s="5">
        <v>2</v>
      </c>
      <c r="L60" s="20">
        <f t="shared" si="8"/>
        <v>2.6666666666666665</v>
      </c>
      <c r="M60" s="19" t="s">
        <v>341</v>
      </c>
      <c r="N60" s="6" t="s">
        <v>341</v>
      </c>
      <c r="O60" s="6" t="s">
        <v>341</v>
      </c>
      <c r="P60" s="7" t="s">
        <v>341</v>
      </c>
      <c r="Q60" s="6" t="s">
        <v>341</v>
      </c>
      <c r="R60" s="7" t="s">
        <v>341</v>
      </c>
      <c r="S60" s="30" t="str">
        <f t="shared" si="9"/>
        <v>N/A</v>
      </c>
      <c r="T60" s="19" t="s">
        <v>341</v>
      </c>
      <c r="U60" s="6" t="s">
        <v>341</v>
      </c>
      <c r="V60" s="7" t="s">
        <v>341</v>
      </c>
      <c r="W60" s="7" t="s">
        <v>341</v>
      </c>
      <c r="X60" s="6" t="s">
        <v>341</v>
      </c>
      <c r="Y60" s="6" t="s">
        <v>341</v>
      </c>
      <c r="Z60" s="30" t="str">
        <f t="shared" si="1"/>
        <v>N/A</v>
      </c>
      <c r="AA60" s="36">
        <v>0.14599999999999999</v>
      </c>
      <c r="AB60" s="6" t="s">
        <v>343</v>
      </c>
      <c r="AC60" s="5">
        <v>3</v>
      </c>
      <c r="AD60" s="8">
        <v>0.17</v>
      </c>
      <c r="AE60" s="6" t="s">
        <v>342</v>
      </c>
      <c r="AF60" s="5">
        <v>2</v>
      </c>
      <c r="AG60" s="8">
        <v>0.93</v>
      </c>
      <c r="AH60" s="6" t="s">
        <v>339</v>
      </c>
      <c r="AI60" s="5">
        <v>4</v>
      </c>
      <c r="AJ60" s="8">
        <v>0.71</v>
      </c>
      <c r="AK60" s="6" t="s">
        <v>343</v>
      </c>
      <c r="AL60" s="5">
        <v>3</v>
      </c>
      <c r="AM60" s="30">
        <f t="shared" si="2"/>
        <v>3</v>
      </c>
      <c r="AN60" s="19" t="s">
        <v>341</v>
      </c>
      <c r="AO60" s="6" t="s">
        <v>341</v>
      </c>
      <c r="AP60" s="6" t="s">
        <v>341</v>
      </c>
      <c r="AQ60" s="6" t="s">
        <v>341</v>
      </c>
      <c r="AR60" s="6" t="s">
        <v>341</v>
      </c>
      <c r="AS60" s="6" t="s">
        <v>341</v>
      </c>
      <c r="AT60" s="30" t="str">
        <f t="shared" si="3"/>
        <v>N/A</v>
      </c>
      <c r="AU60" s="19" t="s">
        <v>341</v>
      </c>
      <c r="AV60" s="6" t="s">
        <v>341</v>
      </c>
      <c r="AW60" s="6" t="s">
        <v>341</v>
      </c>
      <c r="AX60" s="6" t="s">
        <v>341</v>
      </c>
      <c r="AY60" s="6" t="s">
        <v>341</v>
      </c>
      <c r="AZ60" s="6" t="s">
        <v>341</v>
      </c>
      <c r="BA60" s="6" t="s">
        <v>341</v>
      </c>
      <c r="BB60" s="6" t="s">
        <v>341</v>
      </c>
      <c r="BC60" s="6" t="s">
        <v>341</v>
      </c>
      <c r="BD60" s="30" t="str">
        <f t="shared" si="4"/>
        <v>N/A</v>
      </c>
      <c r="BE60" s="19" t="s">
        <v>341</v>
      </c>
      <c r="BF60" s="6" t="s">
        <v>341</v>
      </c>
      <c r="BG60" s="6" t="s">
        <v>341</v>
      </c>
      <c r="BH60" s="6" t="s">
        <v>341</v>
      </c>
      <c r="BI60" s="6" t="s">
        <v>341</v>
      </c>
      <c r="BJ60" s="6" t="s">
        <v>341</v>
      </c>
      <c r="BK60" s="30" t="str">
        <f t="shared" si="10"/>
        <v>N/A</v>
      </c>
      <c r="BL60" s="19">
        <v>56</v>
      </c>
      <c r="BM60" s="6" t="s">
        <v>339</v>
      </c>
      <c r="BN60" s="5">
        <v>4</v>
      </c>
      <c r="BO60" s="6" t="s">
        <v>341</v>
      </c>
      <c r="BP60" s="6"/>
      <c r="BQ60" s="6" t="s">
        <v>341</v>
      </c>
      <c r="BR60" s="30">
        <f t="shared" si="5"/>
        <v>4</v>
      </c>
      <c r="BS60" s="19">
        <v>130</v>
      </c>
      <c r="BT60" s="6" t="s">
        <v>339</v>
      </c>
      <c r="BU60" s="5">
        <v>4</v>
      </c>
      <c r="BV60" s="8">
        <v>0</v>
      </c>
      <c r="BW60" s="6" t="s">
        <v>339</v>
      </c>
      <c r="BX60" s="5">
        <v>4</v>
      </c>
      <c r="BY60" s="6">
        <v>0</v>
      </c>
      <c r="BZ60" s="6" t="s">
        <v>339</v>
      </c>
      <c r="CA60" s="5">
        <v>4</v>
      </c>
      <c r="CB60" s="30">
        <f t="shared" si="6"/>
        <v>4</v>
      </c>
      <c r="CC60" s="19" t="s">
        <v>341</v>
      </c>
      <c r="CD60" s="6" t="s">
        <v>341</v>
      </c>
      <c r="CE60" s="6" t="s">
        <v>341</v>
      </c>
      <c r="CF60" s="6" t="s">
        <v>341</v>
      </c>
      <c r="CG60" s="6" t="s">
        <v>341</v>
      </c>
      <c r="CH60" s="6" t="s">
        <v>341</v>
      </c>
      <c r="CI60" s="6" t="s">
        <v>341</v>
      </c>
      <c r="CJ60" s="6" t="s">
        <v>341</v>
      </c>
      <c r="CK60" s="6" t="s">
        <v>341</v>
      </c>
      <c r="CL60" s="30" t="str">
        <f t="shared" si="7"/>
        <v>N/A</v>
      </c>
    </row>
    <row r="61" spans="1:90">
      <c r="A61" s="12" t="s">
        <v>474</v>
      </c>
      <c r="B61" s="5" t="s">
        <v>475</v>
      </c>
      <c r="C61" s="19">
        <v>0.83099999999999996</v>
      </c>
      <c r="D61" s="6" t="s">
        <v>339</v>
      </c>
      <c r="E61" s="5">
        <v>4</v>
      </c>
      <c r="F61" s="7" t="s">
        <v>341</v>
      </c>
      <c r="G61" s="130" t="s">
        <v>341</v>
      </c>
      <c r="H61" s="6" t="s">
        <v>341</v>
      </c>
      <c r="I61" s="6" t="s">
        <v>341</v>
      </c>
      <c r="J61" s="6" t="s">
        <v>341</v>
      </c>
      <c r="K61" s="6" t="s">
        <v>341</v>
      </c>
      <c r="L61" s="20">
        <f t="shared" si="8"/>
        <v>4</v>
      </c>
      <c r="M61" s="19">
        <v>5</v>
      </c>
      <c r="N61" s="6" t="s">
        <v>338</v>
      </c>
      <c r="O61" s="5">
        <v>1</v>
      </c>
      <c r="P61" s="7" t="s">
        <v>341</v>
      </c>
      <c r="Q61" s="6" t="s">
        <v>341</v>
      </c>
      <c r="R61" s="7" t="s">
        <v>341</v>
      </c>
      <c r="S61" s="30">
        <f t="shared" si="9"/>
        <v>1</v>
      </c>
      <c r="T61" s="19">
        <v>74</v>
      </c>
      <c r="U61" s="6" t="s">
        <v>343</v>
      </c>
      <c r="V61" s="5">
        <v>3</v>
      </c>
      <c r="W61" s="7" t="s">
        <v>341</v>
      </c>
      <c r="X61" s="6" t="s">
        <v>341</v>
      </c>
      <c r="Y61" s="6" t="s">
        <v>341</v>
      </c>
      <c r="Z61" s="30">
        <f t="shared" si="1"/>
        <v>3</v>
      </c>
      <c r="AA61" s="36" t="s">
        <v>341</v>
      </c>
      <c r="AB61" s="6" t="s">
        <v>341</v>
      </c>
      <c r="AC61" s="6" t="s">
        <v>341</v>
      </c>
      <c r="AD61" s="8" t="s">
        <v>341</v>
      </c>
      <c r="AE61" s="6" t="s">
        <v>341</v>
      </c>
      <c r="AF61" s="6" t="s">
        <v>341</v>
      </c>
      <c r="AG61" s="8" t="s">
        <v>341</v>
      </c>
      <c r="AH61" s="6" t="s">
        <v>341</v>
      </c>
      <c r="AI61" s="6" t="s">
        <v>341</v>
      </c>
      <c r="AJ61" s="8" t="s">
        <v>341</v>
      </c>
      <c r="AK61" s="6" t="s">
        <v>341</v>
      </c>
      <c r="AL61" s="6" t="s">
        <v>341</v>
      </c>
      <c r="AM61" s="30" t="str">
        <f t="shared" si="2"/>
        <v>N/A</v>
      </c>
      <c r="AN61" s="19" t="s">
        <v>341</v>
      </c>
      <c r="AO61" s="6" t="s">
        <v>341</v>
      </c>
      <c r="AP61" s="6" t="s">
        <v>341</v>
      </c>
      <c r="AQ61" s="6">
        <v>155</v>
      </c>
      <c r="AR61" s="6" t="s">
        <v>339</v>
      </c>
      <c r="AS61" s="5">
        <v>4</v>
      </c>
      <c r="AT61" s="30">
        <f t="shared" si="3"/>
        <v>4</v>
      </c>
      <c r="AU61" s="19" t="s">
        <v>341</v>
      </c>
      <c r="AV61" s="6" t="s">
        <v>341</v>
      </c>
      <c r="AW61" s="6" t="s">
        <v>341</v>
      </c>
      <c r="AX61" s="6" t="s">
        <v>355</v>
      </c>
      <c r="AY61" s="6" t="s">
        <v>339</v>
      </c>
      <c r="AZ61" s="5">
        <v>4</v>
      </c>
      <c r="BA61" s="9">
        <v>93821</v>
      </c>
      <c r="BB61" s="9" t="s">
        <v>342</v>
      </c>
      <c r="BC61" s="5">
        <v>2</v>
      </c>
      <c r="BD61" s="30">
        <f t="shared" si="4"/>
        <v>3</v>
      </c>
      <c r="BE61" s="19" t="s">
        <v>341</v>
      </c>
      <c r="BF61" s="6" t="s">
        <v>341</v>
      </c>
      <c r="BG61" s="6" t="s">
        <v>341</v>
      </c>
      <c r="BH61" s="6" t="s">
        <v>341</v>
      </c>
      <c r="BI61" s="6" t="s">
        <v>341</v>
      </c>
      <c r="BJ61" s="6" t="s">
        <v>341</v>
      </c>
      <c r="BK61" s="30" t="str">
        <f t="shared" si="10"/>
        <v>N/A</v>
      </c>
      <c r="BL61" s="19">
        <v>23</v>
      </c>
      <c r="BM61" s="6" t="s">
        <v>342</v>
      </c>
      <c r="BN61" s="5">
        <v>2</v>
      </c>
      <c r="BO61" s="6">
        <v>52.2</v>
      </c>
      <c r="BP61" s="6"/>
      <c r="BQ61" s="5">
        <v>3</v>
      </c>
      <c r="BR61" s="30">
        <f t="shared" si="5"/>
        <v>2.5</v>
      </c>
      <c r="BS61" s="19">
        <v>130</v>
      </c>
      <c r="BT61" s="6" t="s">
        <v>339</v>
      </c>
      <c r="BU61" s="5">
        <v>4</v>
      </c>
      <c r="BV61" s="8">
        <v>0</v>
      </c>
      <c r="BW61" s="6" t="s">
        <v>339</v>
      </c>
      <c r="BX61" s="5">
        <v>4</v>
      </c>
      <c r="BY61" s="6">
        <v>0</v>
      </c>
      <c r="BZ61" s="6" t="s">
        <v>339</v>
      </c>
      <c r="CA61" s="5">
        <v>4</v>
      </c>
      <c r="CB61" s="30">
        <f t="shared" si="6"/>
        <v>4</v>
      </c>
      <c r="CC61" s="19">
        <v>64</v>
      </c>
      <c r="CD61" s="6" t="s">
        <v>338</v>
      </c>
      <c r="CE61" s="5">
        <v>1</v>
      </c>
      <c r="CF61" s="6">
        <v>4</v>
      </c>
      <c r="CG61" s="6" t="s">
        <v>338</v>
      </c>
      <c r="CH61" s="5">
        <v>1</v>
      </c>
      <c r="CI61" s="8">
        <v>0.86</v>
      </c>
      <c r="CJ61" s="6" t="s">
        <v>338</v>
      </c>
      <c r="CK61" s="5">
        <v>1</v>
      </c>
      <c r="CL61" s="30">
        <f t="shared" si="7"/>
        <v>1</v>
      </c>
    </row>
    <row r="62" spans="1:90">
      <c r="A62" s="5" t="s">
        <v>261</v>
      </c>
      <c r="B62" s="5" t="s">
        <v>476</v>
      </c>
      <c r="C62" s="19">
        <v>0.69199999999999995</v>
      </c>
      <c r="D62" s="6" t="s">
        <v>342</v>
      </c>
      <c r="E62" s="5">
        <v>2</v>
      </c>
      <c r="F62" s="7">
        <v>0</v>
      </c>
      <c r="G62" s="130" t="s">
        <v>339</v>
      </c>
      <c r="H62" s="5">
        <v>4</v>
      </c>
      <c r="I62" s="6" t="s">
        <v>477</v>
      </c>
      <c r="J62" s="6" t="s">
        <v>342</v>
      </c>
      <c r="K62" s="5">
        <v>2</v>
      </c>
      <c r="L62" s="20">
        <f t="shared" si="8"/>
        <v>2.6666666666666665</v>
      </c>
      <c r="M62" s="19">
        <v>4</v>
      </c>
      <c r="N62" s="6" t="s">
        <v>342</v>
      </c>
      <c r="O62" s="5">
        <v>2</v>
      </c>
      <c r="P62" s="7">
        <v>3.0000000000000001E-3</v>
      </c>
      <c r="Q62" s="6" t="s">
        <v>339</v>
      </c>
      <c r="R62" s="5">
        <v>4</v>
      </c>
      <c r="S62" s="30">
        <f t="shared" si="9"/>
        <v>3</v>
      </c>
      <c r="T62" s="19">
        <v>87</v>
      </c>
      <c r="U62" s="6" t="s">
        <v>343</v>
      </c>
      <c r="V62" s="5">
        <v>3</v>
      </c>
      <c r="W62" s="7">
        <v>1E-3</v>
      </c>
      <c r="X62" s="6" t="s">
        <v>339</v>
      </c>
      <c r="Y62" s="5">
        <v>4</v>
      </c>
      <c r="Z62" s="30">
        <f t="shared" si="1"/>
        <v>3.5</v>
      </c>
      <c r="AA62" s="36">
        <v>0.34</v>
      </c>
      <c r="AB62" s="6" t="s">
        <v>338</v>
      </c>
      <c r="AC62" s="5">
        <v>1</v>
      </c>
      <c r="AD62" s="8">
        <v>0.22</v>
      </c>
      <c r="AE62" s="6" t="s">
        <v>342</v>
      </c>
      <c r="AF62" s="5">
        <v>2</v>
      </c>
      <c r="AG62" s="8">
        <v>0.99</v>
      </c>
      <c r="AH62" s="6" t="s">
        <v>339</v>
      </c>
      <c r="AI62" s="5">
        <v>4</v>
      </c>
      <c r="AJ62" s="8">
        <v>0.99</v>
      </c>
      <c r="AK62" s="6" t="s">
        <v>339</v>
      </c>
      <c r="AL62" s="5">
        <v>4</v>
      </c>
      <c r="AM62" s="30">
        <f t="shared" si="2"/>
        <v>2.75</v>
      </c>
      <c r="AN62" s="19" t="s">
        <v>341</v>
      </c>
      <c r="AO62" s="6" t="s">
        <v>341</v>
      </c>
      <c r="AP62" s="6" t="s">
        <v>341</v>
      </c>
      <c r="AQ62" s="6">
        <v>85</v>
      </c>
      <c r="AR62" s="6" t="s">
        <v>342</v>
      </c>
      <c r="AS62" s="5">
        <v>2</v>
      </c>
      <c r="AT62" s="30">
        <f t="shared" si="3"/>
        <v>2</v>
      </c>
      <c r="AU62" s="19">
        <v>0.49</v>
      </c>
      <c r="AV62" s="6" t="s">
        <v>342</v>
      </c>
      <c r="AW62" s="5">
        <v>2</v>
      </c>
      <c r="AX62" s="6" t="s">
        <v>355</v>
      </c>
      <c r="AY62" s="6" t="s">
        <v>339</v>
      </c>
      <c r="AZ62" s="5">
        <v>4</v>
      </c>
      <c r="BA62" s="9">
        <v>1598</v>
      </c>
      <c r="BB62" s="9" t="s">
        <v>339</v>
      </c>
      <c r="BC62" s="5">
        <v>4</v>
      </c>
      <c r="BD62" s="30">
        <f t="shared" si="4"/>
        <v>3.3333333333333335</v>
      </c>
      <c r="BE62" s="19">
        <v>53</v>
      </c>
      <c r="BF62" s="6" t="s">
        <v>343</v>
      </c>
      <c r="BG62" s="5">
        <v>3</v>
      </c>
      <c r="BH62" s="6" t="s">
        <v>341</v>
      </c>
      <c r="BI62" s="6" t="s">
        <v>341</v>
      </c>
      <c r="BJ62" s="6" t="s">
        <v>341</v>
      </c>
      <c r="BK62" s="30">
        <f t="shared" si="10"/>
        <v>3</v>
      </c>
      <c r="BL62" s="19">
        <v>23</v>
      </c>
      <c r="BM62" s="6" t="s">
        <v>342</v>
      </c>
      <c r="BN62" s="5">
        <v>2</v>
      </c>
      <c r="BO62" s="6">
        <v>77.099999999999994</v>
      </c>
      <c r="BP62" s="6"/>
      <c r="BQ62" s="5">
        <v>3</v>
      </c>
      <c r="BR62" s="30">
        <f t="shared" si="5"/>
        <v>2.5</v>
      </c>
      <c r="BS62" s="19">
        <v>130</v>
      </c>
      <c r="BT62" s="6" t="s">
        <v>339</v>
      </c>
      <c r="BU62" s="5">
        <v>4</v>
      </c>
      <c r="BV62" s="10">
        <v>6.7999999999999996E-3</v>
      </c>
      <c r="BW62" s="6" t="s">
        <v>339</v>
      </c>
      <c r="BX62" s="5">
        <v>4</v>
      </c>
      <c r="BY62" s="6">
        <v>8.6</v>
      </c>
      <c r="BZ62" s="6" t="s">
        <v>339</v>
      </c>
      <c r="CA62" s="5">
        <v>4</v>
      </c>
      <c r="CB62" s="30">
        <f t="shared" si="6"/>
        <v>4</v>
      </c>
      <c r="CC62" s="19">
        <v>24</v>
      </c>
      <c r="CD62" s="6" t="s">
        <v>342</v>
      </c>
      <c r="CE62" s="5">
        <v>2</v>
      </c>
      <c r="CF62" s="6">
        <v>3</v>
      </c>
      <c r="CG62" s="6" t="s">
        <v>342</v>
      </c>
      <c r="CH62" s="5">
        <v>2</v>
      </c>
      <c r="CI62" s="8">
        <v>0.24</v>
      </c>
      <c r="CJ62" s="6" t="s">
        <v>343</v>
      </c>
      <c r="CK62" s="5">
        <v>3</v>
      </c>
      <c r="CL62" s="30">
        <f t="shared" si="7"/>
        <v>2.3333333333333335</v>
      </c>
    </row>
    <row r="63" spans="1:90">
      <c r="A63" s="5" t="s">
        <v>262</v>
      </c>
      <c r="B63" s="5" t="s">
        <v>478</v>
      </c>
      <c r="C63" s="19">
        <v>0.60699999999999998</v>
      </c>
      <c r="D63" s="6" t="s">
        <v>342</v>
      </c>
      <c r="E63" s="5">
        <v>2</v>
      </c>
      <c r="F63" s="7">
        <v>9.6000000000000002E-2</v>
      </c>
      <c r="G63" s="130" t="s">
        <v>343</v>
      </c>
      <c r="H63" s="5">
        <v>3</v>
      </c>
      <c r="I63" s="6" t="s">
        <v>479</v>
      </c>
      <c r="J63" s="6" t="s">
        <v>342</v>
      </c>
      <c r="K63" s="5">
        <v>2</v>
      </c>
      <c r="L63" s="20">
        <f t="shared" si="8"/>
        <v>2.3333333333333335</v>
      </c>
      <c r="M63" s="19">
        <v>5</v>
      </c>
      <c r="N63" s="6" t="s">
        <v>338</v>
      </c>
      <c r="O63" s="5">
        <v>1</v>
      </c>
      <c r="P63" s="7">
        <v>9.2999999999999999E-2</v>
      </c>
      <c r="Q63" s="6" t="s">
        <v>343</v>
      </c>
      <c r="R63" s="5">
        <v>3</v>
      </c>
      <c r="S63" s="30">
        <f t="shared" si="9"/>
        <v>2</v>
      </c>
      <c r="T63" s="19">
        <v>120</v>
      </c>
      <c r="U63" s="6" t="s">
        <v>342</v>
      </c>
      <c r="V63" s="5">
        <v>2</v>
      </c>
      <c r="W63" s="7">
        <v>9.0999999999999998E-2</v>
      </c>
      <c r="X63" s="6" t="s">
        <v>343</v>
      </c>
      <c r="Y63" s="5">
        <v>3</v>
      </c>
      <c r="Z63" s="30">
        <f t="shared" si="1"/>
        <v>2.5</v>
      </c>
      <c r="AA63" s="36" t="s">
        <v>341</v>
      </c>
      <c r="AB63" s="6" t="s">
        <v>341</v>
      </c>
      <c r="AC63" s="6" t="s">
        <v>341</v>
      </c>
      <c r="AD63" s="8">
        <v>0.28000000000000003</v>
      </c>
      <c r="AE63" s="6" t="s">
        <v>338</v>
      </c>
      <c r="AF63" s="5">
        <v>1</v>
      </c>
      <c r="AG63" s="8">
        <v>0.79</v>
      </c>
      <c r="AH63" s="6" t="s">
        <v>343</v>
      </c>
      <c r="AI63" s="5">
        <v>3</v>
      </c>
      <c r="AJ63" s="8">
        <v>0.44</v>
      </c>
      <c r="AK63" s="6" t="s">
        <v>342</v>
      </c>
      <c r="AL63" s="5">
        <v>2</v>
      </c>
      <c r="AM63" s="30">
        <f t="shared" si="2"/>
        <v>2</v>
      </c>
      <c r="AN63" s="19" t="s">
        <v>341</v>
      </c>
      <c r="AO63" s="6" t="s">
        <v>341</v>
      </c>
      <c r="AP63" s="6" t="s">
        <v>341</v>
      </c>
      <c r="AQ63" s="6">
        <v>22</v>
      </c>
      <c r="AR63" s="6" t="s">
        <v>338</v>
      </c>
      <c r="AS63" s="5">
        <v>1</v>
      </c>
      <c r="AT63" s="30">
        <f t="shared" si="3"/>
        <v>1</v>
      </c>
      <c r="AU63" s="19" t="s">
        <v>341</v>
      </c>
      <c r="AV63" s="6" t="s">
        <v>341</v>
      </c>
      <c r="AW63" s="6" t="s">
        <v>341</v>
      </c>
      <c r="AX63" s="6" t="s">
        <v>341</v>
      </c>
      <c r="AY63" s="6" t="s">
        <v>341</v>
      </c>
      <c r="AZ63" s="6" t="s">
        <v>341</v>
      </c>
      <c r="BA63" s="6" t="s">
        <v>341</v>
      </c>
      <c r="BB63" s="6" t="s">
        <v>341</v>
      </c>
      <c r="BC63" s="6" t="s">
        <v>341</v>
      </c>
      <c r="BD63" s="30" t="str">
        <f t="shared" si="4"/>
        <v>N/A</v>
      </c>
      <c r="BE63" s="19">
        <v>54</v>
      </c>
      <c r="BF63" s="6" t="s">
        <v>343</v>
      </c>
      <c r="BG63" s="5">
        <v>3</v>
      </c>
      <c r="BH63" s="6">
        <v>3</v>
      </c>
      <c r="BI63" s="6" t="s">
        <v>342</v>
      </c>
      <c r="BJ63" s="5">
        <v>2</v>
      </c>
      <c r="BK63" s="30">
        <f t="shared" si="10"/>
        <v>2.5</v>
      </c>
      <c r="BL63" s="19">
        <v>11</v>
      </c>
      <c r="BM63" s="6" t="s">
        <v>338</v>
      </c>
      <c r="BN63" s="5">
        <v>1</v>
      </c>
      <c r="BO63" s="6">
        <v>75.5</v>
      </c>
      <c r="BP63" s="6"/>
      <c r="BQ63" s="5">
        <v>3</v>
      </c>
      <c r="BR63" s="30">
        <f t="shared" si="5"/>
        <v>2</v>
      </c>
      <c r="BS63" s="19">
        <v>45</v>
      </c>
      <c r="BT63" s="6" t="s">
        <v>342</v>
      </c>
      <c r="BU63" s="5">
        <v>2</v>
      </c>
      <c r="BV63" s="10">
        <v>-2.0999999999999999E-3</v>
      </c>
      <c r="BW63" s="6" t="s">
        <v>342</v>
      </c>
      <c r="BX63" s="5">
        <v>2</v>
      </c>
      <c r="BY63" s="6">
        <v>-34.5</v>
      </c>
      <c r="BZ63" s="6" t="s">
        <v>343</v>
      </c>
      <c r="CA63" s="5">
        <v>3</v>
      </c>
      <c r="CB63" s="30">
        <f t="shared" si="6"/>
        <v>2.3333333333333335</v>
      </c>
      <c r="CC63" s="19" t="s">
        <v>341</v>
      </c>
      <c r="CD63" s="6" t="s">
        <v>341</v>
      </c>
      <c r="CE63" s="6" t="s">
        <v>341</v>
      </c>
      <c r="CF63" s="6">
        <v>0</v>
      </c>
      <c r="CG63" s="6" t="s">
        <v>339</v>
      </c>
      <c r="CH63" s="5">
        <v>4</v>
      </c>
      <c r="CI63" s="8">
        <v>0</v>
      </c>
      <c r="CJ63" s="6" t="s">
        <v>339</v>
      </c>
      <c r="CK63" s="5">
        <v>4</v>
      </c>
      <c r="CL63" s="30">
        <f t="shared" si="7"/>
        <v>4</v>
      </c>
    </row>
    <row r="64" spans="1:90">
      <c r="A64" s="5" t="s">
        <v>480</v>
      </c>
      <c r="B64" s="5" t="s">
        <v>481</v>
      </c>
      <c r="C64" s="19">
        <v>0.70599999999999996</v>
      </c>
      <c r="D64" s="6" t="s">
        <v>343</v>
      </c>
      <c r="E64" s="5">
        <v>3</v>
      </c>
      <c r="F64" s="7" t="s">
        <v>341</v>
      </c>
      <c r="G64" s="130" t="s">
        <v>341</v>
      </c>
      <c r="H64" s="6" t="s">
        <v>341</v>
      </c>
      <c r="I64" s="6" t="s">
        <v>411</v>
      </c>
      <c r="J64" s="6" t="s">
        <v>339</v>
      </c>
      <c r="K64" s="5">
        <v>4</v>
      </c>
      <c r="L64" s="20">
        <f t="shared" si="8"/>
        <v>3.5</v>
      </c>
      <c r="M64" s="19">
        <v>4</v>
      </c>
      <c r="N64" s="6" t="s">
        <v>342</v>
      </c>
      <c r="O64" s="5">
        <v>2</v>
      </c>
      <c r="P64" s="7">
        <v>1E-3</v>
      </c>
      <c r="Q64" s="6" t="s">
        <v>339</v>
      </c>
      <c r="R64" s="5">
        <v>4</v>
      </c>
      <c r="S64" s="30">
        <f t="shared" si="9"/>
        <v>3</v>
      </c>
      <c r="T64" s="19">
        <v>108</v>
      </c>
      <c r="U64" s="6" t="s">
        <v>343</v>
      </c>
      <c r="V64" s="5">
        <v>3</v>
      </c>
      <c r="W64" s="7">
        <v>1E-3</v>
      </c>
      <c r="X64" s="6" t="s">
        <v>339</v>
      </c>
      <c r="Y64" s="5">
        <v>4</v>
      </c>
      <c r="Z64" s="30">
        <f t="shared" si="1"/>
        <v>3.5</v>
      </c>
      <c r="AA64" s="36" t="s">
        <v>369</v>
      </c>
      <c r="AB64" s="6" t="s">
        <v>343</v>
      </c>
      <c r="AC64" s="5">
        <v>3</v>
      </c>
      <c r="AD64" s="8" t="s">
        <v>341</v>
      </c>
      <c r="AE64" s="6" t="s">
        <v>341</v>
      </c>
      <c r="AF64" s="6" t="s">
        <v>341</v>
      </c>
      <c r="AG64" s="8" t="s">
        <v>341</v>
      </c>
      <c r="AH64" s="6" t="s">
        <v>341</v>
      </c>
      <c r="AI64" s="6" t="s">
        <v>341</v>
      </c>
      <c r="AJ64" s="8" t="s">
        <v>341</v>
      </c>
      <c r="AK64" s="6" t="s">
        <v>341</v>
      </c>
      <c r="AL64" s="6" t="s">
        <v>341</v>
      </c>
      <c r="AM64" s="30">
        <f t="shared" si="2"/>
        <v>3</v>
      </c>
      <c r="AN64" s="19" t="s">
        <v>341</v>
      </c>
      <c r="AO64" s="6" t="s">
        <v>341</v>
      </c>
      <c r="AP64" s="6" t="s">
        <v>341</v>
      </c>
      <c r="AQ64" s="6">
        <v>145</v>
      </c>
      <c r="AR64" s="6" t="s">
        <v>339</v>
      </c>
      <c r="AS64" s="5">
        <v>4</v>
      </c>
      <c r="AT64" s="30">
        <f t="shared" si="3"/>
        <v>4</v>
      </c>
      <c r="AU64" s="19">
        <v>0.39</v>
      </c>
      <c r="AV64" s="6" t="s">
        <v>342</v>
      </c>
      <c r="AW64" s="5">
        <v>2</v>
      </c>
      <c r="AX64" s="6" t="s">
        <v>355</v>
      </c>
      <c r="AY64" s="6" t="s">
        <v>339</v>
      </c>
      <c r="AZ64" s="5">
        <v>4</v>
      </c>
      <c r="BA64" s="9">
        <v>868919</v>
      </c>
      <c r="BB64" s="9" t="s">
        <v>338</v>
      </c>
      <c r="BC64" s="5">
        <v>1</v>
      </c>
      <c r="BD64" s="30">
        <f t="shared" si="4"/>
        <v>2.3333333333333335</v>
      </c>
      <c r="BE64" s="19">
        <v>31</v>
      </c>
      <c r="BF64" s="6" t="s">
        <v>342</v>
      </c>
      <c r="BG64" s="5">
        <v>2</v>
      </c>
      <c r="BH64" s="6" t="s">
        <v>341</v>
      </c>
      <c r="BI64" s="6" t="s">
        <v>341</v>
      </c>
      <c r="BJ64" s="6" t="s">
        <v>341</v>
      </c>
      <c r="BK64" s="30">
        <f t="shared" si="10"/>
        <v>2</v>
      </c>
      <c r="BL64" s="19">
        <v>29</v>
      </c>
      <c r="BM64" s="6" t="s">
        <v>342</v>
      </c>
      <c r="BN64" s="5">
        <v>2</v>
      </c>
      <c r="BO64" s="6">
        <v>91.3</v>
      </c>
      <c r="BP64" s="6"/>
      <c r="BQ64" s="5">
        <v>1</v>
      </c>
      <c r="BR64" s="30">
        <f t="shared" si="5"/>
        <v>1.5</v>
      </c>
      <c r="BS64" s="19">
        <v>44</v>
      </c>
      <c r="BT64" s="6" t="s">
        <v>342</v>
      </c>
      <c r="BU64" s="5">
        <v>2</v>
      </c>
      <c r="BV64" s="10">
        <v>4.3E-3</v>
      </c>
      <c r="BW64" s="6" t="s">
        <v>339</v>
      </c>
      <c r="BX64" s="5">
        <v>4</v>
      </c>
      <c r="BY64" s="6">
        <v>0.6</v>
      </c>
      <c r="BZ64" s="6" t="s">
        <v>339</v>
      </c>
      <c r="CA64" s="5">
        <v>4</v>
      </c>
      <c r="CB64" s="30">
        <f t="shared" si="6"/>
        <v>3.3333333333333335</v>
      </c>
      <c r="CC64" s="19" t="s">
        <v>341</v>
      </c>
      <c r="CD64" s="6" t="s">
        <v>341</v>
      </c>
      <c r="CE64" s="6" t="s">
        <v>341</v>
      </c>
      <c r="CF64" s="6">
        <v>4</v>
      </c>
      <c r="CG64" s="6" t="s">
        <v>338</v>
      </c>
      <c r="CH64" s="5">
        <v>1</v>
      </c>
      <c r="CI64" s="8">
        <v>0.72</v>
      </c>
      <c r="CJ64" s="6" t="s">
        <v>342</v>
      </c>
      <c r="CK64" s="5">
        <v>2</v>
      </c>
      <c r="CL64" s="30">
        <f t="shared" si="7"/>
        <v>1.5</v>
      </c>
    </row>
    <row r="65" spans="1:90">
      <c r="A65" s="5" t="s">
        <v>482</v>
      </c>
      <c r="B65" s="5" t="s">
        <v>483</v>
      </c>
      <c r="C65" s="19">
        <v>0.93500000000000005</v>
      </c>
      <c r="D65" s="6" t="s">
        <v>339</v>
      </c>
      <c r="E65" s="5">
        <v>4</v>
      </c>
      <c r="F65" s="7" t="s">
        <v>341</v>
      </c>
      <c r="G65" s="130" t="s">
        <v>341</v>
      </c>
      <c r="H65" s="6" t="s">
        <v>341</v>
      </c>
      <c r="I65" s="6" t="s">
        <v>341</v>
      </c>
      <c r="J65" s="6" t="s">
        <v>341</v>
      </c>
      <c r="K65" s="6" t="s">
        <v>341</v>
      </c>
      <c r="L65" s="20">
        <f t="shared" si="8"/>
        <v>4</v>
      </c>
      <c r="M65" s="19" t="s">
        <v>341</v>
      </c>
      <c r="N65" s="6" t="s">
        <v>341</v>
      </c>
      <c r="O65" s="6" t="s">
        <v>341</v>
      </c>
      <c r="P65" s="7" t="s">
        <v>341</v>
      </c>
      <c r="Q65" s="6" t="s">
        <v>341</v>
      </c>
      <c r="R65" s="7" t="s">
        <v>341</v>
      </c>
      <c r="S65" s="30" t="str">
        <f t="shared" si="9"/>
        <v>N/A</v>
      </c>
      <c r="T65" s="19" t="s">
        <v>341</v>
      </c>
      <c r="U65" s="6" t="s">
        <v>341</v>
      </c>
      <c r="V65" s="7" t="s">
        <v>341</v>
      </c>
      <c r="W65" s="7" t="s">
        <v>341</v>
      </c>
      <c r="X65" s="6" t="s">
        <v>341</v>
      </c>
      <c r="Y65" s="6" t="s">
        <v>341</v>
      </c>
      <c r="Z65" s="30" t="str">
        <f t="shared" si="1"/>
        <v>N/A</v>
      </c>
      <c r="AA65" s="36" t="s">
        <v>341</v>
      </c>
      <c r="AB65" s="6" t="s">
        <v>341</v>
      </c>
      <c r="AC65" s="6" t="s">
        <v>341</v>
      </c>
      <c r="AD65" s="8" t="s">
        <v>341</v>
      </c>
      <c r="AE65" s="6" t="s">
        <v>341</v>
      </c>
      <c r="AF65" s="6" t="s">
        <v>341</v>
      </c>
      <c r="AG65" s="8" t="s">
        <v>341</v>
      </c>
      <c r="AH65" s="6" t="s">
        <v>341</v>
      </c>
      <c r="AI65" s="6" t="s">
        <v>341</v>
      </c>
      <c r="AJ65" s="8" t="s">
        <v>341</v>
      </c>
      <c r="AK65" s="6" t="s">
        <v>341</v>
      </c>
      <c r="AL65" s="6" t="s">
        <v>341</v>
      </c>
      <c r="AM65" s="30" t="str">
        <f t="shared" si="2"/>
        <v>N/A</v>
      </c>
      <c r="AN65" s="19" t="s">
        <v>341</v>
      </c>
      <c r="AO65" s="6" t="s">
        <v>341</v>
      </c>
      <c r="AP65" s="6" t="s">
        <v>341</v>
      </c>
      <c r="AQ65" s="6" t="s">
        <v>341</v>
      </c>
      <c r="AR65" s="6" t="s">
        <v>341</v>
      </c>
      <c r="AS65" s="6" t="s">
        <v>341</v>
      </c>
      <c r="AT65" s="30" t="str">
        <f t="shared" si="3"/>
        <v>N/A</v>
      </c>
      <c r="AU65" s="19" t="s">
        <v>341</v>
      </c>
      <c r="AV65" s="6" t="s">
        <v>341</v>
      </c>
      <c r="AW65" s="6" t="s">
        <v>341</v>
      </c>
      <c r="AX65" s="6" t="s">
        <v>341</v>
      </c>
      <c r="AY65" s="6" t="s">
        <v>341</v>
      </c>
      <c r="AZ65" s="6" t="s">
        <v>341</v>
      </c>
      <c r="BA65" s="6">
        <v>155</v>
      </c>
      <c r="BB65" s="6" t="s">
        <v>339</v>
      </c>
      <c r="BC65" s="5">
        <v>4</v>
      </c>
      <c r="BD65" s="30">
        <f t="shared" si="4"/>
        <v>4</v>
      </c>
      <c r="BE65" s="19" t="s">
        <v>341</v>
      </c>
      <c r="BF65" s="6" t="s">
        <v>341</v>
      </c>
      <c r="BG65" s="6" t="s">
        <v>341</v>
      </c>
      <c r="BH65" s="6" t="s">
        <v>341</v>
      </c>
      <c r="BI65" s="6" t="s">
        <v>341</v>
      </c>
      <c r="BJ65" s="6" t="s">
        <v>341</v>
      </c>
      <c r="BK65" s="30" t="str">
        <f t="shared" si="10"/>
        <v>N/A</v>
      </c>
      <c r="BL65" s="19">
        <v>57</v>
      </c>
      <c r="BM65" s="6" t="s">
        <v>339</v>
      </c>
      <c r="BN65" s="5">
        <v>4</v>
      </c>
      <c r="BO65" s="6" t="s">
        <v>341</v>
      </c>
      <c r="BP65" s="6"/>
      <c r="BQ65" s="6" t="s">
        <v>341</v>
      </c>
      <c r="BR65" s="30">
        <f t="shared" si="5"/>
        <v>4</v>
      </c>
      <c r="BS65" s="19" t="s">
        <v>341</v>
      </c>
      <c r="BT65" s="6" t="s">
        <v>341</v>
      </c>
      <c r="BU65" s="6" t="s">
        <v>341</v>
      </c>
      <c r="BV65" s="6" t="s">
        <v>341</v>
      </c>
      <c r="BW65" s="6" t="s">
        <v>341</v>
      </c>
      <c r="BX65" s="6" t="s">
        <v>341</v>
      </c>
      <c r="BY65" s="6" t="s">
        <v>341</v>
      </c>
      <c r="BZ65" s="6" t="s">
        <v>341</v>
      </c>
      <c r="CA65" s="6" t="s">
        <v>341</v>
      </c>
      <c r="CB65" s="30" t="str">
        <f t="shared" si="6"/>
        <v>N/A</v>
      </c>
      <c r="CC65" s="19" t="s">
        <v>341</v>
      </c>
      <c r="CD65" s="6" t="s">
        <v>341</v>
      </c>
      <c r="CE65" s="6" t="s">
        <v>341</v>
      </c>
      <c r="CF65" s="6">
        <v>0</v>
      </c>
      <c r="CG65" s="6" t="s">
        <v>339</v>
      </c>
      <c r="CH65" s="5">
        <v>4</v>
      </c>
      <c r="CI65" s="6" t="s">
        <v>341</v>
      </c>
      <c r="CJ65" s="6" t="s">
        <v>341</v>
      </c>
      <c r="CK65" s="6" t="s">
        <v>341</v>
      </c>
      <c r="CL65" s="30">
        <f t="shared" si="7"/>
        <v>4</v>
      </c>
    </row>
    <row r="66" spans="1:90">
      <c r="A66" s="5" t="s">
        <v>484</v>
      </c>
      <c r="B66" s="5" t="s">
        <v>485</v>
      </c>
      <c r="C66" s="19">
        <v>0.875</v>
      </c>
      <c r="D66" s="6" t="s">
        <v>339</v>
      </c>
      <c r="E66" s="5">
        <v>4</v>
      </c>
      <c r="F66" s="7" t="s">
        <v>341</v>
      </c>
      <c r="G66" s="130" t="s">
        <v>341</v>
      </c>
      <c r="H66" s="6" t="s">
        <v>341</v>
      </c>
      <c r="I66" s="6" t="s">
        <v>352</v>
      </c>
      <c r="J66" s="6" t="s">
        <v>339</v>
      </c>
      <c r="K66" s="5">
        <v>4</v>
      </c>
      <c r="L66" s="20">
        <f t="shared" si="8"/>
        <v>4</v>
      </c>
      <c r="M66" s="19">
        <v>2</v>
      </c>
      <c r="N66" s="6" t="s">
        <v>339</v>
      </c>
      <c r="O66" s="5">
        <v>4</v>
      </c>
      <c r="P66" s="7" t="s">
        <v>341</v>
      </c>
      <c r="Q66" s="6" t="s">
        <v>341</v>
      </c>
      <c r="R66" s="7" t="s">
        <v>341</v>
      </c>
      <c r="S66" s="30">
        <f t="shared" si="9"/>
        <v>4</v>
      </c>
      <c r="T66" s="19">
        <v>30</v>
      </c>
      <c r="U66" s="6" t="s">
        <v>339</v>
      </c>
      <c r="V66" s="5">
        <v>4</v>
      </c>
      <c r="W66" s="7" t="s">
        <v>341</v>
      </c>
      <c r="X66" s="6" t="s">
        <v>341</v>
      </c>
      <c r="Y66" s="6" t="s">
        <v>341</v>
      </c>
      <c r="Z66" s="30">
        <f t="shared" si="1"/>
        <v>4</v>
      </c>
      <c r="AA66" s="36" t="s">
        <v>341</v>
      </c>
      <c r="AB66" s="6" t="s">
        <v>341</v>
      </c>
      <c r="AC66" s="6" t="s">
        <v>341</v>
      </c>
      <c r="AD66" s="8" t="s">
        <v>341</v>
      </c>
      <c r="AE66" s="6" t="s">
        <v>341</v>
      </c>
      <c r="AF66" s="6" t="s">
        <v>341</v>
      </c>
      <c r="AG66" s="8" t="s">
        <v>341</v>
      </c>
      <c r="AH66" s="6" t="s">
        <v>341</v>
      </c>
      <c r="AI66" s="6" t="s">
        <v>341</v>
      </c>
      <c r="AJ66" s="8" t="s">
        <v>341</v>
      </c>
      <c r="AK66" s="6" t="s">
        <v>341</v>
      </c>
      <c r="AL66" s="6" t="s">
        <v>341</v>
      </c>
      <c r="AM66" s="30" t="str">
        <f t="shared" si="2"/>
        <v>N/A</v>
      </c>
      <c r="AN66" s="19" t="s">
        <v>341</v>
      </c>
      <c r="AO66" s="6" t="s">
        <v>341</v>
      </c>
      <c r="AP66" s="6" t="s">
        <v>341</v>
      </c>
      <c r="AQ66" s="6">
        <v>59</v>
      </c>
      <c r="AR66" s="6" t="s">
        <v>342</v>
      </c>
      <c r="AS66" s="5">
        <v>2</v>
      </c>
      <c r="AT66" s="30">
        <f t="shared" si="3"/>
        <v>2</v>
      </c>
      <c r="AU66" s="19">
        <v>0.75</v>
      </c>
      <c r="AV66" s="6" t="s">
        <v>343</v>
      </c>
      <c r="AW66" s="5">
        <v>3</v>
      </c>
      <c r="AX66" s="6" t="s">
        <v>355</v>
      </c>
      <c r="AY66" s="6" t="s">
        <v>339</v>
      </c>
      <c r="AZ66" s="5">
        <v>4</v>
      </c>
      <c r="BA66" s="9">
        <v>4722</v>
      </c>
      <c r="BB66" s="9" t="s">
        <v>339</v>
      </c>
      <c r="BC66" s="5">
        <v>4</v>
      </c>
      <c r="BD66" s="30">
        <f t="shared" si="4"/>
        <v>3.6666666666666665</v>
      </c>
      <c r="BE66" s="19" t="s">
        <v>341</v>
      </c>
      <c r="BF66" s="6" t="s">
        <v>341</v>
      </c>
      <c r="BG66" s="6" t="s">
        <v>341</v>
      </c>
      <c r="BH66" s="6" t="s">
        <v>341</v>
      </c>
      <c r="BI66" s="6" t="s">
        <v>341</v>
      </c>
      <c r="BJ66" s="6" t="s">
        <v>341</v>
      </c>
      <c r="BK66" s="30" t="str">
        <f t="shared" si="10"/>
        <v>N/A</v>
      </c>
      <c r="BL66" s="19">
        <v>51</v>
      </c>
      <c r="BM66" s="6" t="s">
        <v>343</v>
      </c>
      <c r="BN66" s="5">
        <v>3</v>
      </c>
      <c r="BO66" s="6">
        <v>38.6</v>
      </c>
      <c r="BP66" s="6"/>
      <c r="BQ66" s="5">
        <v>4</v>
      </c>
      <c r="BR66" s="30">
        <f t="shared" si="5"/>
        <v>3.5</v>
      </c>
      <c r="BS66" s="19">
        <v>130</v>
      </c>
      <c r="BT66" s="6" t="s">
        <v>339</v>
      </c>
      <c r="BU66" s="5">
        <v>4</v>
      </c>
      <c r="BV66" s="10">
        <v>1.4E-3</v>
      </c>
      <c r="BW66" s="6" t="s">
        <v>339</v>
      </c>
      <c r="BX66" s="5">
        <v>4</v>
      </c>
      <c r="BY66" s="6">
        <v>3.1</v>
      </c>
      <c r="BZ66" s="6" t="s">
        <v>339</v>
      </c>
      <c r="CA66" s="5">
        <v>4</v>
      </c>
      <c r="CB66" s="30">
        <f t="shared" si="6"/>
        <v>4</v>
      </c>
      <c r="CC66" s="19">
        <v>3</v>
      </c>
      <c r="CD66" s="6" t="s">
        <v>339</v>
      </c>
      <c r="CE66" s="5">
        <v>4</v>
      </c>
      <c r="CF66" s="6">
        <v>1</v>
      </c>
      <c r="CG66" s="6" t="s">
        <v>343</v>
      </c>
      <c r="CH66" s="5">
        <v>3</v>
      </c>
      <c r="CI66" s="8">
        <v>0</v>
      </c>
      <c r="CJ66" s="6" t="s">
        <v>339</v>
      </c>
      <c r="CK66" s="5">
        <v>4</v>
      </c>
      <c r="CL66" s="30">
        <f t="shared" si="7"/>
        <v>3.6666666666666665</v>
      </c>
    </row>
    <row r="67" spans="1:90">
      <c r="A67" s="5" t="s">
        <v>486</v>
      </c>
      <c r="B67" s="5" t="s">
        <v>487</v>
      </c>
      <c r="C67" s="19">
        <v>0.93</v>
      </c>
      <c r="D67" s="6" t="s">
        <v>339</v>
      </c>
      <c r="E67" s="5">
        <v>4</v>
      </c>
      <c r="F67" s="7" t="s">
        <v>341</v>
      </c>
      <c r="G67" s="130" t="s">
        <v>341</v>
      </c>
      <c r="H67" s="6" t="s">
        <v>341</v>
      </c>
      <c r="I67" s="6" t="s">
        <v>364</v>
      </c>
      <c r="J67" s="6" t="s">
        <v>339</v>
      </c>
      <c r="K67" s="5">
        <v>4</v>
      </c>
      <c r="L67" s="20">
        <f t="shared" si="8"/>
        <v>4</v>
      </c>
      <c r="M67" s="19" t="s">
        <v>341</v>
      </c>
      <c r="N67" s="6" t="s">
        <v>341</v>
      </c>
      <c r="O67" s="6" t="s">
        <v>341</v>
      </c>
      <c r="P67" s="7" t="s">
        <v>341</v>
      </c>
      <c r="Q67" s="6" t="s">
        <v>341</v>
      </c>
      <c r="R67" s="7" t="s">
        <v>341</v>
      </c>
      <c r="S67" s="30" t="str">
        <f t="shared" si="9"/>
        <v>N/A</v>
      </c>
      <c r="T67" s="19">
        <v>9</v>
      </c>
      <c r="U67" s="6" t="s">
        <v>339</v>
      </c>
      <c r="V67" s="5">
        <v>4</v>
      </c>
      <c r="W67" s="7" t="s">
        <v>341</v>
      </c>
      <c r="X67" s="6" t="s">
        <v>341</v>
      </c>
      <c r="Y67" s="6" t="s">
        <v>341</v>
      </c>
      <c r="Z67" s="30">
        <f t="shared" si="1"/>
        <v>4</v>
      </c>
      <c r="AA67" s="36" t="s">
        <v>341</v>
      </c>
      <c r="AB67" s="6" t="s">
        <v>341</v>
      </c>
      <c r="AC67" s="6" t="s">
        <v>341</v>
      </c>
      <c r="AD67" s="8" t="s">
        <v>341</v>
      </c>
      <c r="AE67" s="6" t="s">
        <v>341</v>
      </c>
      <c r="AF67" s="6" t="s">
        <v>341</v>
      </c>
      <c r="AG67" s="8" t="s">
        <v>341</v>
      </c>
      <c r="AH67" s="6" t="s">
        <v>341</v>
      </c>
      <c r="AI67" s="6" t="s">
        <v>341</v>
      </c>
      <c r="AJ67" s="8" t="s">
        <v>341</v>
      </c>
      <c r="AK67" s="6" t="s">
        <v>341</v>
      </c>
      <c r="AL67" s="6" t="s">
        <v>341</v>
      </c>
      <c r="AM67" s="30" t="str">
        <f t="shared" si="2"/>
        <v>N/A</v>
      </c>
      <c r="AN67" s="19" t="s">
        <v>341</v>
      </c>
      <c r="AO67" s="6" t="s">
        <v>341</v>
      </c>
      <c r="AP67" s="6" t="s">
        <v>341</v>
      </c>
      <c r="AQ67" s="6">
        <v>154</v>
      </c>
      <c r="AR67" s="6" t="s">
        <v>339</v>
      </c>
      <c r="AS67" s="5">
        <v>4</v>
      </c>
      <c r="AT67" s="30">
        <f t="shared" si="3"/>
        <v>4</v>
      </c>
      <c r="AU67" s="19">
        <v>0.71</v>
      </c>
      <c r="AV67" s="6" t="s">
        <v>343</v>
      </c>
      <c r="AW67" s="5">
        <v>3</v>
      </c>
      <c r="AX67" s="6" t="s">
        <v>355</v>
      </c>
      <c r="AY67" s="6" t="s">
        <v>339</v>
      </c>
      <c r="AZ67" s="5">
        <v>4</v>
      </c>
      <c r="BA67" s="9">
        <v>8057</v>
      </c>
      <c r="BB67" s="9" t="s">
        <v>343</v>
      </c>
      <c r="BC67" s="5">
        <v>3</v>
      </c>
      <c r="BD67" s="30">
        <f t="shared" si="4"/>
        <v>3.3333333333333335</v>
      </c>
      <c r="BE67" s="19" t="s">
        <v>341</v>
      </c>
      <c r="BF67" s="6" t="s">
        <v>341</v>
      </c>
      <c r="BG67" s="6" t="s">
        <v>341</v>
      </c>
      <c r="BH67" s="6" t="s">
        <v>341</v>
      </c>
      <c r="BI67" s="6" t="s">
        <v>341</v>
      </c>
      <c r="BJ67" s="6" t="s">
        <v>341</v>
      </c>
      <c r="BK67" s="30" t="str">
        <f t="shared" ref="BK67:BK98" si="11">IFERROR(AVERAGE(BG67,BJ67),"N/A")</f>
        <v>N/A</v>
      </c>
      <c r="BL67" s="19">
        <v>59</v>
      </c>
      <c r="BM67" s="6" t="s">
        <v>339</v>
      </c>
      <c r="BN67" s="5">
        <v>4</v>
      </c>
      <c r="BO67" s="6">
        <v>20</v>
      </c>
      <c r="BP67" s="6"/>
      <c r="BQ67" s="5">
        <v>4</v>
      </c>
      <c r="BR67" s="30">
        <f t="shared" si="5"/>
        <v>4</v>
      </c>
      <c r="BS67" s="19">
        <v>74</v>
      </c>
      <c r="BT67" s="6" t="s">
        <v>343</v>
      </c>
      <c r="BU67" s="5">
        <v>3</v>
      </c>
      <c r="BV67" s="8">
        <v>0</v>
      </c>
      <c r="BW67" s="6" t="s">
        <v>339</v>
      </c>
      <c r="BX67" s="5">
        <v>4</v>
      </c>
      <c r="BY67" s="6">
        <v>0</v>
      </c>
      <c r="BZ67" s="6" t="s">
        <v>339</v>
      </c>
      <c r="CA67" s="5">
        <v>4</v>
      </c>
      <c r="CB67" s="30">
        <f t="shared" si="6"/>
        <v>3.6666666666666665</v>
      </c>
      <c r="CC67" s="19">
        <v>4</v>
      </c>
      <c r="CD67" s="6" t="s">
        <v>339</v>
      </c>
      <c r="CE67" s="5">
        <v>4</v>
      </c>
      <c r="CF67" s="6">
        <v>2</v>
      </c>
      <c r="CG67" s="6" t="s">
        <v>343</v>
      </c>
      <c r="CH67" s="5">
        <v>3</v>
      </c>
      <c r="CI67" s="8">
        <v>0</v>
      </c>
      <c r="CJ67" s="6" t="s">
        <v>339</v>
      </c>
      <c r="CK67" s="5">
        <v>4</v>
      </c>
      <c r="CL67" s="30">
        <f t="shared" si="7"/>
        <v>3.6666666666666665</v>
      </c>
    </row>
    <row r="68" spans="1:90">
      <c r="A68" s="5" t="s">
        <v>263</v>
      </c>
      <c r="B68" s="5" t="s">
        <v>488</v>
      </c>
      <c r="C68" s="19">
        <v>0.501</v>
      </c>
      <c r="D68" s="6" t="s">
        <v>338</v>
      </c>
      <c r="E68" s="5">
        <v>1</v>
      </c>
      <c r="F68" s="7">
        <v>0.45500000000000002</v>
      </c>
      <c r="G68" s="130" t="s">
        <v>342</v>
      </c>
      <c r="H68" s="5">
        <v>2</v>
      </c>
      <c r="I68" s="6" t="s">
        <v>489</v>
      </c>
      <c r="J68" s="6" t="s">
        <v>338</v>
      </c>
      <c r="K68" s="5">
        <v>1</v>
      </c>
      <c r="L68" s="20">
        <f t="shared" si="8"/>
        <v>1.3333333333333333</v>
      </c>
      <c r="M68" s="19">
        <v>3</v>
      </c>
      <c r="N68" s="6" t="s">
        <v>343</v>
      </c>
      <c r="O68" s="5">
        <v>3</v>
      </c>
      <c r="P68" s="7">
        <v>0.76100000000000001</v>
      </c>
      <c r="Q68" s="6" t="s">
        <v>338</v>
      </c>
      <c r="R68" s="5">
        <v>1</v>
      </c>
      <c r="S68" s="30">
        <f t="shared" si="9"/>
        <v>2</v>
      </c>
      <c r="T68" s="19">
        <v>143</v>
      </c>
      <c r="U68" s="6" t="s">
        <v>342</v>
      </c>
      <c r="V68" s="5">
        <v>2</v>
      </c>
      <c r="W68" s="7">
        <v>0.752</v>
      </c>
      <c r="X68" s="6" t="s">
        <v>338</v>
      </c>
      <c r="Y68" s="5">
        <v>1</v>
      </c>
      <c r="Z68" s="30">
        <f t="shared" ref="Z68:Z130" si="12">IFERROR(AVERAGE(V68,Y68),"N/A")</f>
        <v>1.5</v>
      </c>
      <c r="AA68" s="36">
        <v>0.432</v>
      </c>
      <c r="AB68" s="6" t="s">
        <v>338</v>
      </c>
      <c r="AC68" s="5">
        <v>1</v>
      </c>
      <c r="AD68" s="8">
        <v>0.37</v>
      </c>
      <c r="AE68" s="6" t="s">
        <v>338</v>
      </c>
      <c r="AF68" s="5">
        <v>1</v>
      </c>
      <c r="AG68" s="8">
        <v>0.5</v>
      </c>
      <c r="AH68" s="6" t="s">
        <v>338</v>
      </c>
      <c r="AI68" s="5">
        <v>1</v>
      </c>
      <c r="AJ68" s="8">
        <v>0.19</v>
      </c>
      <c r="AK68" s="6" t="s">
        <v>338</v>
      </c>
      <c r="AL68" s="5">
        <v>1</v>
      </c>
      <c r="AM68" s="30">
        <f t="shared" ref="AM68:AM130" si="13">IFERROR(AVERAGE(AC68,AF68,AI68,AL68),"N/A")</f>
        <v>1</v>
      </c>
      <c r="AN68" s="19" t="s">
        <v>341</v>
      </c>
      <c r="AO68" s="6" t="s">
        <v>341</v>
      </c>
      <c r="AP68" s="6" t="s">
        <v>341</v>
      </c>
      <c r="AQ68" s="6">
        <v>34</v>
      </c>
      <c r="AR68" s="6" t="s">
        <v>338</v>
      </c>
      <c r="AS68" s="5">
        <v>1</v>
      </c>
      <c r="AT68" s="30">
        <f t="shared" ref="AT68:AT130" si="14">IFERROR(AVERAGE(AP68,AS68),"N/A")</f>
        <v>1</v>
      </c>
      <c r="AU68" s="19">
        <v>0.62</v>
      </c>
      <c r="AV68" s="6" t="s">
        <v>343</v>
      </c>
      <c r="AW68" s="5">
        <v>3</v>
      </c>
      <c r="AX68" s="6" t="s">
        <v>341</v>
      </c>
      <c r="AY68" s="6" t="s">
        <v>341</v>
      </c>
      <c r="AZ68" s="6" t="s">
        <v>341</v>
      </c>
      <c r="BA68" s="6">
        <v>297</v>
      </c>
      <c r="BB68" s="6" t="s">
        <v>339</v>
      </c>
      <c r="BC68" s="5">
        <v>4</v>
      </c>
      <c r="BD68" s="30">
        <f t="shared" ref="BD68:BD130" si="15">IFERROR(AVERAGE(AW68,AZ68,BC68),"N/A")</f>
        <v>3.5</v>
      </c>
      <c r="BE68" s="19">
        <v>86</v>
      </c>
      <c r="BF68" s="6" t="s">
        <v>339</v>
      </c>
      <c r="BG68" s="5">
        <v>4</v>
      </c>
      <c r="BH68" s="6">
        <v>3</v>
      </c>
      <c r="BI68" s="6" t="s">
        <v>342</v>
      </c>
      <c r="BJ68" s="5">
        <v>2</v>
      </c>
      <c r="BK68" s="30">
        <f t="shared" si="11"/>
        <v>3</v>
      </c>
      <c r="BL68" s="19">
        <v>34</v>
      </c>
      <c r="BM68" s="6" t="s">
        <v>342</v>
      </c>
      <c r="BN68" s="5">
        <v>2</v>
      </c>
      <c r="BO68" s="6">
        <v>80.400000000000006</v>
      </c>
      <c r="BP68" s="6"/>
      <c r="BQ68" s="5">
        <v>2</v>
      </c>
      <c r="BR68" s="30">
        <f t="shared" ref="BR68:BR130" si="16">IFERROR(AVERAGE(BN68,BQ68),"N/A")</f>
        <v>2</v>
      </c>
      <c r="BS68" s="19">
        <v>29</v>
      </c>
      <c r="BT68" s="6" t="s">
        <v>342</v>
      </c>
      <c r="BU68" s="5">
        <v>2</v>
      </c>
      <c r="BV68" s="10">
        <v>-1.1000000000000001E-3</v>
      </c>
      <c r="BW68" s="6" t="s">
        <v>343</v>
      </c>
      <c r="BX68" s="5">
        <v>3</v>
      </c>
      <c r="BY68" s="6">
        <v>-13.2</v>
      </c>
      <c r="BZ68" s="6" t="s">
        <v>343</v>
      </c>
      <c r="CA68" s="5">
        <v>3</v>
      </c>
      <c r="CB68" s="30">
        <f t="shared" ref="CB68:CB130" si="17">IFERROR(AVERAGE(BU68,BX68,CA68),"N/A")</f>
        <v>2.6666666666666665</v>
      </c>
      <c r="CC68" s="19">
        <v>30</v>
      </c>
      <c r="CD68" s="6" t="s">
        <v>338</v>
      </c>
      <c r="CE68" s="5">
        <v>1</v>
      </c>
      <c r="CF68" s="6">
        <v>0</v>
      </c>
      <c r="CG68" s="6" t="s">
        <v>339</v>
      </c>
      <c r="CH68" s="5">
        <v>4</v>
      </c>
      <c r="CI68" s="8">
        <v>0.09</v>
      </c>
      <c r="CJ68" s="6" t="s">
        <v>339</v>
      </c>
      <c r="CK68" s="5">
        <v>4</v>
      </c>
      <c r="CL68" s="30">
        <f t="shared" ref="CL68:CL130" si="18">IFERROR(AVERAGE(CE68,CH68,CK68),"N/A")</f>
        <v>3</v>
      </c>
    </row>
    <row r="69" spans="1:90">
      <c r="A69" s="5" t="s">
        <v>264</v>
      </c>
      <c r="B69" s="5" t="s">
        <v>490</v>
      </c>
      <c r="C69" s="19">
        <v>0.51200000000000001</v>
      </c>
      <c r="D69" s="6" t="s">
        <v>338</v>
      </c>
      <c r="E69" s="5">
        <v>1</v>
      </c>
      <c r="F69" s="7">
        <v>0.19800000000000001</v>
      </c>
      <c r="G69" s="130" t="s">
        <v>343</v>
      </c>
      <c r="H69" s="5">
        <v>3</v>
      </c>
      <c r="I69" s="6" t="s">
        <v>491</v>
      </c>
      <c r="J69" s="6" t="s">
        <v>338</v>
      </c>
      <c r="K69" s="5">
        <v>1</v>
      </c>
      <c r="L69" s="20">
        <f t="shared" ref="L69:L130" si="19">IFERROR(AVERAGE(E69,H69,K69),"N/A")</f>
        <v>1.6666666666666667</v>
      </c>
      <c r="M69" s="19">
        <v>2</v>
      </c>
      <c r="N69" s="6" t="s">
        <v>339</v>
      </c>
      <c r="O69" s="5">
        <v>4</v>
      </c>
      <c r="P69" s="7">
        <v>0.65</v>
      </c>
      <c r="Q69" s="6" t="s">
        <v>338</v>
      </c>
      <c r="R69" s="5">
        <v>1</v>
      </c>
      <c r="S69" s="30">
        <f t="shared" ref="S69:S130" si="20">IFERROR(AVERAGE(O69,R69),"N/A")</f>
        <v>2.5</v>
      </c>
      <c r="T69" s="19">
        <v>142</v>
      </c>
      <c r="U69" s="6" t="s">
        <v>342</v>
      </c>
      <c r="V69" s="5">
        <v>2</v>
      </c>
      <c r="W69" s="7">
        <v>0.67700000000000005</v>
      </c>
      <c r="X69" s="6" t="s">
        <v>338</v>
      </c>
      <c r="Y69" s="5">
        <v>1</v>
      </c>
      <c r="Z69" s="30">
        <f t="shared" si="12"/>
        <v>1.5</v>
      </c>
      <c r="AA69" s="36">
        <v>0.22900000000000001</v>
      </c>
      <c r="AB69" s="6" t="s">
        <v>342</v>
      </c>
      <c r="AC69" s="5">
        <v>2</v>
      </c>
      <c r="AD69" s="8">
        <v>0.14000000000000001</v>
      </c>
      <c r="AE69" s="6" t="s">
        <v>343</v>
      </c>
      <c r="AF69" s="5">
        <v>3</v>
      </c>
      <c r="AG69" s="8">
        <v>0.43</v>
      </c>
      <c r="AH69" s="6" t="s">
        <v>338</v>
      </c>
      <c r="AI69" s="5">
        <v>1</v>
      </c>
      <c r="AJ69" s="8">
        <v>0.16</v>
      </c>
      <c r="AK69" s="6" t="s">
        <v>338</v>
      </c>
      <c r="AL69" s="5">
        <v>1</v>
      </c>
      <c r="AM69" s="30">
        <f t="shared" si="13"/>
        <v>1.75</v>
      </c>
      <c r="AN69" s="19" t="s">
        <v>348</v>
      </c>
      <c r="AO69" s="6" t="s">
        <v>343</v>
      </c>
      <c r="AP69" s="5">
        <v>3</v>
      </c>
      <c r="AQ69" s="6">
        <v>35</v>
      </c>
      <c r="AR69" s="6" t="s">
        <v>338</v>
      </c>
      <c r="AS69" s="5">
        <v>1</v>
      </c>
      <c r="AT69" s="30">
        <f t="shared" si="14"/>
        <v>2</v>
      </c>
      <c r="AU69" s="19">
        <v>0.56000000000000005</v>
      </c>
      <c r="AV69" s="6" t="s">
        <v>343</v>
      </c>
      <c r="AW69" s="5">
        <v>3</v>
      </c>
      <c r="AX69" s="6" t="s">
        <v>355</v>
      </c>
      <c r="AY69" s="6" t="s">
        <v>339</v>
      </c>
      <c r="AZ69" s="5">
        <v>4</v>
      </c>
      <c r="BA69" s="9">
        <v>52673</v>
      </c>
      <c r="BB69" s="9" t="s">
        <v>343</v>
      </c>
      <c r="BC69" s="5">
        <v>3</v>
      </c>
      <c r="BD69" s="30">
        <f t="shared" si="15"/>
        <v>3.3333333333333335</v>
      </c>
      <c r="BE69" s="19">
        <v>94</v>
      </c>
      <c r="BF69" s="6" t="s">
        <v>339</v>
      </c>
      <c r="BG69" s="5">
        <v>4</v>
      </c>
      <c r="BH69" s="6">
        <v>2.5</v>
      </c>
      <c r="BI69" s="6" t="s">
        <v>343</v>
      </c>
      <c r="BJ69" s="5">
        <v>3</v>
      </c>
      <c r="BK69" s="30">
        <f t="shared" si="11"/>
        <v>3.5</v>
      </c>
      <c r="BL69" s="19">
        <v>37</v>
      </c>
      <c r="BM69" s="6" t="s">
        <v>343</v>
      </c>
      <c r="BN69" s="5">
        <v>3</v>
      </c>
      <c r="BO69" s="6">
        <v>83</v>
      </c>
      <c r="BP69" s="6"/>
      <c r="BQ69" s="5">
        <v>2</v>
      </c>
      <c r="BR69" s="30">
        <f t="shared" si="16"/>
        <v>2.5</v>
      </c>
      <c r="BS69" s="19">
        <v>5</v>
      </c>
      <c r="BT69" s="6" t="s">
        <v>338</v>
      </c>
      <c r="BU69" s="5">
        <v>1</v>
      </c>
      <c r="BV69" s="10">
        <v>-1.7000000000000001E-2</v>
      </c>
      <c r="BW69" s="6" t="s">
        <v>338</v>
      </c>
      <c r="BX69" s="5">
        <v>1</v>
      </c>
      <c r="BY69" s="6">
        <v>-42</v>
      </c>
      <c r="BZ69" s="6" t="s">
        <v>343</v>
      </c>
      <c r="CA69" s="5">
        <v>3</v>
      </c>
      <c r="CB69" s="30">
        <f t="shared" si="17"/>
        <v>1.6666666666666667</v>
      </c>
      <c r="CC69" s="19">
        <v>17</v>
      </c>
      <c r="CD69" s="6" t="s">
        <v>343</v>
      </c>
      <c r="CE69" s="5">
        <v>3</v>
      </c>
      <c r="CF69" s="6">
        <v>0</v>
      </c>
      <c r="CG69" s="6" t="s">
        <v>339</v>
      </c>
      <c r="CH69" s="5">
        <v>4</v>
      </c>
      <c r="CI69" s="8">
        <v>0.28000000000000003</v>
      </c>
      <c r="CJ69" s="6" t="s">
        <v>343</v>
      </c>
      <c r="CK69" s="5">
        <v>3</v>
      </c>
      <c r="CL69" s="30">
        <f t="shared" si="18"/>
        <v>3.3333333333333335</v>
      </c>
    </row>
    <row r="70" spans="1:90">
      <c r="A70" s="5" t="s">
        <v>492</v>
      </c>
      <c r="B70" s="5" t="s">
        <v>493</v>
      </c>
      <c r="C70" s="19">
        <v>0.80300000000000005</v>
      </c>
      <c r="D70" s="6" t="s">
        <v>339</v>
      </c>
      <c r="E70" s="5">
        <v>4</v>
      </c>
      <c r="F70" s="7" t="s">
        <v>341</v>
      </c>
      <c r="G70" s="130" t="s">
        <v>341</v>
      </c>
      <c r="H70" s="6" t="s">
        <v>341</v>
      </c>
      <c r="I70" s="6" t="s">
        <v>494</v>
      </c>
      <c r="J70" s="6" t="s">
        <v>339</v>
      </c>
      <c r="K70" s="5">
        <v>4</v>
      </c>
      <c r="L70" s="20">
        <f t="shared" si="19"/>
        <v>4</v>
      </c>
      <c r="M70" s="19">
        <v>5</v>
      </c>
      <c r="N70" s="6" t="s">
        <v>338</v>
      </c>
      <c r="O70" s="5">
        <v>1</v>
      </c>
      <c r="P70" s="7">
        <v>0</v>
      </c>
      <c r="Q70" s="6" t="s">
        <v>339</v>
      </c>
      <c r="R70" s="5">
        <v>4</v>
      </c>
      <c r="S70" s="30">
        <f t="shared" si="20"/>
        <v>2.5</v>
      </c>
      <c r="T70" s="19">
        <v>57</v>
      </c>
      <c r="U70" s="6" t="s">
        <v>339</v>
      </c>
      <c r="V70" s="5">
        <v>4</v>
      </c>
      <c r="W70" s="7">
        <v>0</v>
      </c>
      <c r="X70" s="6" t="s">
        <v>339</v>
      </c>
      <c r="Y70" s="5">
        <v>4</v>
      </c>
      <c r="Z70" s="30">
        <f t="shared" si="12"/>
        <v>4</v>
      </c>
      <c r="AA70" s="36" t="s">
        <v>341</v>
      </c>
      <c r="AB70" s="6" t="s">
        <v>341</v>
      </c>
      <c r="AC70" s="6" t="s">
        <v>341</v>
      </c>
      <c r="AD70" s="8" t="s">
        <v>341</v>
      </c>
      <c r="AE70" s="6" t="s">
        <v>341</v>
      </c>
      <c r="AF70" s="6" t="s">
        <v>341</v>
      </c>
      <c r="AG70" s="8" t="s">
        <v>341</v>
      </c>
      <c r="AH70" s="6" t="s">
        <v>341</v>
      </c>
      <c r="AI70" s="6" t="s">
        <v>341</v>
      </c>
      <c r="AJ70" s="8" t="s">
        <v>341</v>
      </c>
      <c r="AK70" s="6" t="s">
        <v>341</v>
      </c>
      <c r="AL70" s="6" t="s">
        <v>341</v>
      </c>
      <c r="AM70" s="30" t="str">
        <f t="shared" si="13"/>
        <v>N/A</v>
      </c>
      <c r="AN70" s="19" t="s">
        <v>341</v>
      </c>
      <c r="AO70" s="6" t="s">
        <v>341</v>
      </c>
      <c r="AP70" s="6" t="s">
        <v>341</v>
      </c>
      <c r="AQ70" s="6">
        <v>42</v>
      </c>
      <c r="AR70" s="6" t="s">
        <v>342</v>
      </c>
      <c r="AS70" s="5">
        <v>2</v>
      </c>
      <c r="AT70" s="30">
        <f t="shared" si="14"/>
        <v>2</v>
      </c>
      <c r="AU70" s="19">
        <v>0.54</v>
      </c>
      <c r="AV70" s="6" t="s">
        <v>343</v>
      </c>
      <c r="AW70" s="5">
        <v>3</v>
      </c>
      <c r="AX70" s="6" t="s">
        <v>341</v>
      </c>
      <c r="AY70" s="6" t="s">
        <v>341</v>
      </c>
      <c r="AZ70" s="6" t="s">
        <v>341</v>
      </c>
      <c r="BA70" s="9">
        <v>348878</v>
      </c>
      <c r="BB70" s="9" t="s">
        <v>342</v>
      </c>
      <c r="BC70" s="5">
        <v>2</v>
      </c>
      <c r="BD70" s="30">
        <f t="shared" si="15"/>
        <v>2.5</v>
      </c>
      <c r="BE70" s="19" t="s">
        <v>341</v>
      </c>
      <c r="BF70" s="6" t="s">
        <v>341</v>
      </c>
      <c r="BG70" s="6" t="s">
        <v>341</v>
      </c>
      <c r="BH70" s="6">
        <v>3.5</v>
      </c>
      <c r="BI70" s="6" t="s">
        <v>338</v>
      </c>
      <c r="BJ70" s="5">
        <v>1</v>
      </c>
      <c r="BK70" s="30">
        <f t="shared" si="11"/>
        <v>1</v>
      </c>
      <c r="BL70" s="19">
        <v>30</v>
      </c>
      <c r="BM70" s="6" t="s">
        <v>342</v>
      </c>
      <c r="BN70" s="5">
        <v>2</v>
      </c>
      <c r="BO70" s="6">
        <v>56.4</v>
      </c>
      <c r="BP70" s="6"/>
      <c r="BQ70" s="5">
        <v>3</v>
      </c>
      <c r="BR70" s="30">
        <f t="shared" si="16"/>
        <v>2.5</v>
      </c>
      <c r="BS70" s="19">
        <v>99</v>
      </c>
      <c r="BT70" s="6" t="s">
        <v>343</v>
      </c>
      <c r="BU70" s="5">
        <v>3</v>
      </c>
      <c r="BV70" s="10">
        <v>8.9999999999999998E-4</v>
      </c>
      <c r="BW70" s="6" t="s">
        <v>339</v>
      </c>
      <c r="BX70" s="5">
        <v>4</v>
      </c>
      <c r="BY70" s="6">
        <v>16.600000000000001</v>
      </c>
      <c r="BZ70" s="6" t="s">
        <v>339</v>
      </c>
      <c r="CA70" s="5">
        <v>4</v>
      </c>
      <c r="CB70" s="30">
        <f t="shared" si="17"/>
        <v>3.6666666666666665</v>
      </c>
      <c r="CC70" s="19">
        <v>16</v>
      </c>
      <c r="CD70" s="6" t="s">
        <v>343</v>
      </c>
      <c r="CE70" s="5">
        <v>3</v>
      </c>
      <c r="CF70" s="6">
        <v>0</v>
      </c>
      <c r="CG70" s="6" t="s">
        <v>339</v>
      </c>
      <c r="CH70" s="5">
        <v>4</v>
      </c>
      <c r="CI70" s="8">
        <v>0.2</v>
      </c>
      <c r="CJ70" s="6" t="s">
        <v>343</v>
      </c>
      <c r="CK70" s="5">
        <v>3</v>
      </c>
      <c r="CL70" s="30">
        <f t="shared" si="18"/>
        <v>3.3333333333333335</v>
      </c>
    </row>
    <row r="71" spans="1:90">
      <c r="A71" s="5" t="s">
        <v>265</v>
      </c>
      <c r="B71" s="5" t="s">
        <v>495</v>
      </c>
      <c r="C71" s="19">
        <v>0.42799999999999999</v>
      </c>
      <c r="D71" s="6" t="s">
        <v>338</v>
      </c>
      <c r="E71" s="5">
        <v>1</v>
      </c>
      <c r="F71" s="7">
        <v>0.44700000000000001</v>
      </c>
      <c r="G71" s="130" t="s">
        <v>342</v>
      </c>
      <c r="H71" s="5">
        <v>2</v>
      </c>
      <c r="I71" s="6" t="s">
        <v>496</v>
      </c>
      <c r="J71" s="6" t="s">
        <v>338</v>
      </c>
      <c r="K71" s="5">
        <v>1</v>
      </c>
      <c r="L71" s="20">
        <f t="shared" si="19"/>
        <v>1.3333333333333333</v>
      </c>
      <c r="M71" s="19">
        <v>4</v>
      </c>
      <c r="N71" s="6" t="s">
        <v>342</v>
      </c>
      <c r="O71" s="5">
        <v>2</v>
      </c>
      <c r="P71" s="7">
        <v>0.44330000000000003</v>
      </c>
      <c r="Q71" s="6" t="s">
        <v>338</v>
      </c>
      <c r="R71" s="5">
        <v>1</v>
      </c>
      <c r="S71" s="30">
        <f t="shared" si="20"/>
        <v>1.5</v>
      </c>
      <c r="T71" s="19">
        <v>155</v>
      </c>
      <c r="U71" s="6" t="s">
        <v>338</v>
      </c>
      <c r="V71" s="5">
        <v>1</v>
      </c>
      <c r="W71" s="7">
        <v>0.45100000000000001</v>
      </c>
      <c r="X71" s="6" t="s">
        <v>338</v>
      </c>
      <c r="Y71" s="5">
        <v>1</v>
      </c>
      <c r="Z71" s="30">
        <f t="shared" si="12"/>
        <v>1</v>
      </c>
      <c r="AA71" s="36">
        <v>0.49199999999999999</v>
      </c>
      <c r="AB71" s="6" t="s">
        <v>338</v>
      </c>
      <c r="AC71" s="5">
        <v>1</v>
      </c>
      <c r="AD71" s="8">
        <v>0.13</v>
      </c>
      <c r="AE71" s="6" t="s">
        <v>343</v>
      </c>
      <c r="AF71" s="5">
        <v>3</v>
      </c>
      <c r="AG71" s="8">
        <v>0.36</v>
      </c>
      <c r="AH71" s="6" t="s">
        <v>338</v>
      </c>
      <c r="AI71" s="5">
        <v>1</v>
      </c>
      <c r="AJ71" s="8">
        <v>0.22</v>
      </c>
      <c r="AK71" s="6" t="s">
        <v>338</v>
      </c>
      <c r="AL71" s="5">
        <v>1</v>
      </c>
      <c r="AM71" s="30">
        <f t="shared" si="13"/>
        <v>1.5</v>
      </c>
      <c r="AN71" s="19" t="s">
        <v>369</v>
      </c>
      <c r="AO71" s="6" t="s">
        <v>338</v>
      </c>
      <c r="AP71" s="5">
        <v>1</v>
      </c>
      <c r="AQ71" s="6">
        <v>95</v>
      </c>
      <c r="AR71" s="6" t="s">
        <v>343</v>
      </c>
      <c r="AS71" s="5">
        <v>3</v>
      </c>
      <c r="AT71" s="30">
        <f t="shared" si="14"/>
        <v>2</v>
      </c>
      <c r="AU71" s="19">
        <v>0.56999999999999995</v>
      </c>
      <c r="AV71" s="6" t="s">
        <v>343</v>
      </c>
      <c r="AW71" s="5">
        <v>3</v>
      </c>
      <c r="AX71" s="6" t="s">
        <v>341</v>
      </c>
      <c r="AY71" s="6" t="s">
        <v>341</v>
      </c>
      <c r="AZ71" s="6" t="s">
        <v>341</v>
      </c>
      <c r="BA71" s="9">
        <v>400948</v>
      </c>
      <c r="BB71" s="9" t="s">
        <v>342</v>
      </c>
      <c r="BC71" s="5">
        <v>2</v>
      </c>
      <c r="BD71" s="30">
        <f t="shared" si="15"/>
        <v>2.5</v>
      </c>
      <c r="BE71" s="19">
        <v>17</v>
      </c>
      <c r="BF71" s="6" t="s">
        <v>338</v>
      </c>
      <c r="BG71" s="5">
        <v>1</v>
      </c>
      <c r="BH71" s="6" t="s">
        <v>341</v>
      </c>
      <c r="BI71" s="6" t="s">
        <v>341</v>
      </c>
      <c r="BJ71" s="6" t="s">
        <v>341</v>
      </c>
      <c r="BK71" s="30">
        <f t="shared" si="11"/>
        <v>1</v>
      </c>
      <c r="BL71" s="19">
        <v>24</v>
      </c>
      <c r="BM71" s="6" t="s">
        <v>342</v>
      </c>
      <c r="BN71" s="5">
        <v>2</v>
      </c>
      <c r="BO71" s="6">
        <v>98.6</v>
      </c>
      <c r="BP71" s="6"/>
      <c r="BQ71" s="5">
        <v>1</v>
      </c>
      <c r="BR71" s="30">
        <f t="shared" si="16"/>
        <v>1.5</v>
      </c>
      <c r="BS71" s="19">
        <v>90</v>
      </c>
      <c r="BT71" s="6" t="s">
        <v>343</v>
      </c>
      <c r="BU71" s="5">
        <v>3</v>
      </c>
      <c r="BV71" s="8">
        <v>0</v>
      </c>
      <c r="BW71" s="6" t="s">
        <v>339</v>
      </c>
      <c r="BX71" s="5">
        <v>4</v>
      </c>
      <c r="BY71" s="6">
        <v>0</v>
      </c>
      <c r="BZ71" s="6" t="s">
        <v>339</v>
      </c>
      <c r="CA71" s="5">
        <v>4</v>
      </c>
      <c r="CB71" s="30">
        <f t="shared" si="17"/>
        <v>3.6666666666666665</v>
      </c>
      <c r="CC71" s="19">
        <v>3</v>
      </c>
      <c r="CD71" s="6" t="s">
        <v>339</v>
      </c>
      <c r="CE71" s="5">
        <v>4</v>
      </c>
      <c r="CF71" s="6">
        <v>0</v>
      </c>
      <c r="CG71" s="6" t="s">
        <v>339</v>
      </c>
      <c r="CH71" s="5">
        <v>4</v>
      </c>
      <c r="CI71" s="8">
        <v>0.25</v>
      </c>
      <c r="CJ71" s="6" t="s">
        <v>343</v>
      </c>
      <c r="CK71" s="5">
        <v>3</v>
      </c>
      <c r="CL71" s="30">
        <f t="shared" si="18"/>
        <v>3.6666666666666665</v>
      </c>
    </row>
    <row r="72" spans="1:90">
      <c r="A72" s="5" t="s">
        <v>497</v>
      </c>
      <c r="B72" s="5" t="s">
        <v>498</v>
      </c>
      <c r="C72" s="19">
        <v>0.91800000000000004</v>
      </c>
      <c r="D72" s="6" t="s">
        <v>339</v>
      </c>
      <c r="E72" s="5">
        <v>4</v>
      </c>
      <c r="F72" s="7" t="s">
        <v>341</v>
      </c>
      <c r="G72" s="130" t="s">
        <v>341</v>
      </c>
      <c r="H72" s="6" t="s">
        <v>341</v>
      </c>
      <c r="I72" s="6" t="s">
        <v>494</v>
      </c>
      <c r="J72" s="6" t="s">
        <v>339</v>
      </c>
      <c r="K72" s="5">
        <v>4</v>
      </c>
      <c r="L72" s="20">
        <f t="shared" si="19"/>
        <v>4</v>
      </c>
      <c r="M72" s="19" t="s">
        <v>341</v>
      </c>
      <c r="N72" s="6" t="s">
        <v>341</v>
      </c>
      <c r="O72" s="6" t="s">
        <v>341</v>
      </c>
      <c r="P72" s="7" t="s">
        <v>341</v>
      </c>
      <c r="Q72" s="6" t="s">
        <v>341</v>
      </c>
      <c r="R72" s="7" t="s">
        <v>341</v>
      </c>
      <c r="S72" s="30" t="str">
        <f t="shared" si="20"/>
        <v>N/A</v>
      </c>
      <c r="T72" s="19">
        <v>42</v>
      </c>
      <c r="U72" s="6" t="s">
        <v>339</v>
      </c>
      <c r="V72" s="5">
        <v>4</v>
      </c>
      <c r="W72" s="7" t="s">
        <v>341</v>
      </c>
      <c r="X72" s="6" t="s">
        <v>341</v>
      </c>
      <c r="Y72" s="6" t="s">
        <v>341</v>
      </c>
      <c r="Z72" s="30">
        <f t="shared" si="12"/>
        <v>4</v>
      </c>
      <c r="AA72" s="36" t="s">
        <v>341</v>
      </c>
      <c r="AB72" s="6" t="s">
        <v>341</v>
      </c>
      <c r="AC72" s="6" t="s">
        <v>341</v>
      </c>
      <c r="AD72" s="8" t="s">
        <v>341</v>
      </c>
      <c r="AE72" s="6" t="s">
        <v>341</v>
      </c>
      <c r="AF72" s="6" t="s">
        <v>341</v>
      </c>
      <c r="AG72" s="8" t="s">
        <v>341</v>
      </c>
      <c r="AH72" s="6" t="s">
        <v>341</v>
      </c>
      <c r="AI72" s="6" t="s">
        <v>341</v>
      </c>
      <c r="AJ72" s="8" t="s">
        <v>341</v>
      </c>
      <c r="AK72" s="6" t="s">
        <v>341</v>
      </c>
      <c r="AL72" s="6" t="s">
        <v>341</v>
      </c>
      <c r="AM72" s="30" t="str">
        <f t="shared" si="13"/>
        <v>N/A</v>
      </c>
      <c r="AN72" s="19" t="s">
        <v>341</v>
      </c>
      <c r="AO72" s="6" t="s">
        <v>341</v>
      </c>
      <c r="AP72" s="6" t="s">
        <v>341</v>
      </c>
      <c r="AQ72" s="6" t="s">
        <v>341</v>
      </c>
      <c r="AR72" s="6" t="s">
        <v>341</v>
      </c>
      <c r="AS72" s="6" t="s">
        <v>341</v>
      </c>
      <c r="AT72" s="30" t="str">
        <f t="shared" si="14"/>
        <v>N/A</v>
      </c>
      <c r="AU72" s="19">
        <v>0.67</v>
      </c>
      <c r="AV72" s="6" t="s">
        <v>343</v>
      </c>
      <c r="AW72" s="5">
        <v>3</v>
      </c>
      <c r="AX72" s="6" t="s">
        <v>355</v>
      </c>
      <c r="AY72" s="6" t="s">
        <v>339</v>
      </c>
      <c r="AZ72" s="5">
        <v>4</v>
      </c>
      <c r="BA72" s="9">
        <v>13020</v>
      </c>
      <c r="BB72" s="9" t="s">
        <v>343</v>
      </c>
      <c r="BC72" s="5">
        <v>3</v>
      </c>
      <c r="BD72" s="30">
        <f t="shared" si="15"/>
        <v>3.3333333333333335</v>
      </c>
      <c r="BE72" s="19" t="s">
        <v>341</v>
      </c>
      <c r="BF72" s="6" t="s">
        <v>341</v>
      </c>
      <c r="BG72" s="6" t="s">
        <v>341</v>
      </c>
      <c r="BH72" s="6" t="s">
        <v>341</v>
      </c>
      <c r="BI72" s="6" t="s">
        <v>341</v>
      </c>
      <c r="BJ72" s="6" t="s">
        <v>341</v>
      </c>
      <c r="BK72" s="30" t="str">
        <f t="shared" si="11"/>
        <v>N/A</v>
      </c>
      <c r="BL72" s="19">
        <v>54</v>
      </c>
      <c r="BM72" s="6" t="s">
        <v>339</v>
      </c>
      <c r="BN72" s="5">
        <v>4</v>
      </c>
      <c r="BO72" s="6">
        <v>34.700000000000003</v>
      </c>
      <c r="BP72" s="6"/>
      <c r="BQ72" s="5">
        <v>4</v>
      </c>
      <c r="BR72" s="30">
        <f t="shared" si="16"/>
        <v>4</v>
      </c>
      <c r="BS72" s="19">
        <v>68</v>
      </c>
      <c r="BT72" s="6" t="s">
        <v>343</v>
      </c>
      <c r="BU72" s="5">
        <v>3</v>
      </c>
      <c r="BV72" s="10">
        <v>2.7699999999999999E-2</v>
      </c>
      <c r="BW72" s="6" t="s">
        <v>339</v>
      </c>
      <c r="BX72" s="5">
        <v>4</v>
      </c>
      <c r="BY72" s="6" t="s">
        <v>341</v>
      </c>
      <c r="BZ72" s="6" t="s">
        <v>341</v>
      </c>
      <c r="CA72" s="6" t="s">
        <v>341</v>
      </c>
      <c r="CB72" s="30">
        <f t="shared" si="17"/>
        <v>3.5</v>
      </c>
      <c r="CC72" s="19" t="s">
        <v>341</v>
      </c>
      <c r="CD72" s="6" t="s">
        <v>341</v>
      </c>
      <c r="CE72" s="6" t="s">
        <v>341</v>
      </c>
      <c r="CF72" s="6" t="s">
        <v>341</v>
      </c>
      <c r="CG72" s="6" t="s">
        <v>341</v>
      </c>
      <c r="CH72" s="6" t="s">
        <v>341</v>
      </c>
      <c r="CI72" s="8">
        <v>0.68</v>
      </c>
      <c r="CJ72" s="6" t="s">
        <v>342</v>
      </c>
      <c r="CK72" s="5">
        <v>2</v>
      </c>
      <c r="CL72" s="30">
        <f t="shared" si="18"/>
        <v>2</v>
      </c>
    </row>
    <row r="73" spans="1:90">
      <c r="A73" s="5" t="s">
        <v>266</v>
      </c>
      <c r="B73" s="5" t="s">
        <v>499</v>
      </c>
      <c r="C73" s="19">
        <v>0.80200000000000005</v>
      </c>
      <c r="D73" s="6" t="s">
        <v>339</v>
      </c>
      <c r="E73" s="5">
        <v>4</v>
      </c>
      <c r="F73" s="7" t="s">
        <v>341</v>
      </c>
      <c r="G73" s="130" t="s">
        <v>341</v>
      </c>
      <c r="H73" s="6" t="s">
        <v>341</v>
      </c>
      <c r="I73" s="6" t="s">
        <v>500</v>
      </c>
      <c r="J73" s="6" t="s">
        <v>339</v>
      </c>
      <c r="K73" s="5">
        <v>4</v>
      </c>
      <c r="L73" s="20">
        <f t="shared" si="19"/>
        <v>4</v>
      </c>
      <c r="M73" s="19">
        <v>3</v>
      </c>
      <c r="N73" s="6" t="s">
        <v>343</v>
      </c>
      <c r="O73" s="5">
        <v>3</v>
      </c>
      <c r="P73" s="7">
        <v>5.0000000000000001E-4</v>
      </c>
      <c r="Q73" s="6" t="s">
        <v>339</v>
      </c>
      <c r="R73" s="5">
        <v>4</v>
      </c>
      <c r="S73" s="30">
        <f t="shared" si="20"/>
        <v>3.5</v>
      </c>
      <c r="T73" s="19">
        <v>82</v>
      </c>
      <c r="U73" s="6" t="s">
        <v>343</v>
      </c>
      <c r="V73" s="5">
        <v>3</v>
      </c>
      <c r="W73" s="7">
        <v>0</v>
      </c>
      <c r="X73" s="6" t="s">
        <v>339</v>
      </c>
      <c r="Y73" s="5">
        <v>4</v>
      </c>
      <c r="Z73" s="30">
        <f t="shared" si="12"/>
        <v>3.5</v>
      </c>
      <c r="AA73" s="36" t="s">
        <v>369</v>
      </c>
      <c r="AB73" s="6" t="s">
        <v>343</v>
      </c>
      <c r="AC73" s="5">
        <v>3</v>
      </c>
      <c r="AD73" s="8" t="s">
        <v>341</v>
      </c>
      <c r="AE73" s="6" t="s">
        <v>341</v>
      </c>
      <c r="AF73" s="6" t="s">
        <v>341</v>
      </c>
      <c r="AG73" s="8" t="s">
        <v>341</v>
      </c>
      <c r="AH73" s="6" t="s">
        <v>341</v>
      </c>
      <c r="AI73" s="6" t="s">
        <v>341</v>
      </c>
      <c r="AJ73" s="8" t="s">
        <v>341</v>
      </c>
      <c r="AK73" s="6" t="s">
        <v>341</v>
      </c>
      <c r="AL73" s="6" t="s">
        <v>341</v>
      </c>
      <c r="AM73" s="30">
        <f t="shared" si="13"/>
        <v>3</v>
      </c>
      <c r="AN73" s="19" t="s">
        <v>341</v>
      </c>
      <c r="AO73" s="6" t="s">
        <v>341</v>
      </c>
      <c r="AP73" s="6" t="s">
        <v>341</v>
      </c>
      <c r="AQ73" s="6">
        <v>161</v>
      </c>
      <c r="AR73" s="6" t="s">
        <v>339</v>
      </c>
      <c r="AS73" s="5">
        <v>4</v>
      </c>
      <c r="AT73" s="30">
        <f t="shared" si="14"/>
        <v>4</v>
      </c>
      <c r="AU73" s="19">
        <v>0.56999999999999995</v>
      </c>
      <c r="AV73" s="6" t="s">
        <v>343</v>
      </c>
      <c r="AW73" s="5">
        <v>3</v>
      </c>
      <c r="AX73" s="6" t="s">
        <v>358</v>
      </c>
      <c r="AY73" s="6" t="s">
        <v>343</v>
      </c>
      <c r="AZ73" s="5">
        <v>3</v>
      </c>
      <c r="BA73" s="6">
        <v>10</v>
      </c>
      <c r="BB73" s="6" t="s">
        <v>339</v>
      </c>
      <c r="BC73" s="5">
        <v>4</v>
      </c>
      <c r="BD73" s="30">
        <f t="shared" si="15"/>
        <v>3.3333333333333335</v>
      </c>
      <c r="BE73" s="19" t="s">
        <v>341</v>
      </c>
      <c r="BF73" s="6" t="s">
        <v>341</v>
      </c>
      <c r="BG73" s="6" t="s">
        <v>341</v>
      </c>
      <c r="BH73" s="6" t="s">
        <v>341</v>
      </c>
      <c r="BI73" s="6" t="s">
        <v>341</v>
      </c>
      <c r="BJ73" s="6" t="s">
        <v>341</v>
      </c>
      <c r="BK73" s="30" t="str">
        <f t="shared" si="11"/>
        <v>N/A</v>
      </c>
      <c r="BL73" s="19">
        <v>50</v>
      </c>
      <c r="BM73" s="6" t="s">
        <v>343</v>
      </c>
      <c r="BN73" s="5">
        <v>3</v>
      </c>
      <c r="BO73" s="6">
        <v>38.1</v>
      </c>
      <c r="BP73" s="6"/>
      <c r="BQ73" s="5">
        <v>4</v>
      </c>
      <c r="BR73" s="30">
        <f t="shared" si="16"/>
        <v>3.5</v>
      </c>
      <c r="BS73" s="19">
        <v>125</v>
      </c>
      <c r="BT73" s="6" t="s">
        <v>339</v>
      </c>
      <c r="BU73" s="5">
        <v>4</v>
      </c>
      <c r="BV73" s="7">
        <v>1E-3</v>
      </c>
      <c r="BW73" s="6" t="s">
        <v>339</v>
      </c>
      <c r="BX73" s="5">
        <v>4</v>
      </c>
      <c r="BY73" s="6" t="s">
        <v>341</v>
      </c>
      <c r="BZ73" s="6" t="s">
        <v>341</v>
      </c>
      <c r="CA73" s="6" t="s">
        <v>341</v>
      </c>
      <c r="CB73" s="30">
        <f t="shared" si="17"/>
        <v>4</v>
      </c>
      <c r="CC73" s="19">
        <v>27</v>
      </c>
      <c r="CD73" s="6" t="s">
        <v>342</v>
      </c>
      <c r="CE73" s="5">
        <v>2</v>
      </c>
      <c r="CF73" s="6" t="s">
        <v>341</v>
      </c>
      <c r="CG73" s="6"/>
      <c r="CH73" s="5"/>
      <c r="CI73" s="6" t="s">
        <v>341</v>
      </c>
      <c r="CJ73" s="6"/>
      <c r="CK73" s="5"/>
      <c r="CL73" s="30">
        <f t="shared" si="18"/>
        <v>2</v>
      </c>
    </row>
    <row r="74" spans="1:90">
      <c r="A74" s="5" t="s">
        <v>267</v>
      </c>
      <c r="B74" s="5" t="s">
        <v>501</v>
      </c>
      <c r="C74" s="19">
        <v>0.75800000000000001</v>
      </c>
      <c r="D74" s="6" t="s">
        <v>343</v>
      </c>
      <c r="E74" s="5">
        <v>3</v>
      </c>
      <c r="F74" s="7">
        <v>0.01</v>
      </c>
      <c r="G74" s="130" t="s">
        <v>339</v>
      </c>
      <c r="H74" s="5">
        <v>4</v>
      </c>
      <c r="I74" s="6" t="s">
        <v>502</v>
      </c>
      <c r="J74" s="6" t="s">
        <v>343</v>
      </c>
      <c r="K74" s="5">
        <v>3</v>
      </c>
      <c r="L74" s="20">
        <f t="shared" si="19"/>
        <v>3.3333333333333335</v>
      </c>
      <c r="M74" s="19">
        <v>3</v>
      </c>
      <c r="N74" s="6" t="s">
        <v>343</v>
      </c>
      <c r="O74" s="5">
        <v>3</v>
      </c>
      <c r="P74" s="7">
        <v>1.1299999999999999E-2</v>
      </c>
      <c r="Q74" s="6" t="s">
        <v>339</v>
      </c>
      <c r="R74" s="5">
        <v>4</v>
      </c>
      <c r="S74" s="30">
        <f t="shared" si="20"/>
        <v>3.5</v>
      </c>
      <c r="T74" s="19">
        <v>75</v>
      </c>
      <c r="U74" s="6" t="s">
        <v>343</v>
      </c>
      <c r="V74" s="5">
        <v>3</v>
      </c>
      <c r="W74" s="7">
        <v>1.0999999999999999E-2</v>
      </c>
      <c r="X74" s="6" t="s">
        <v>339</v>
      </c>
      <c r="Y74" s="5">
        <v>4</v>
      </c>
      <c r="Z74" s="30">
        <f t="shared" si="12"/>
        <v>3.5</v>
      </c>
      <c r="AA74" s="36">
        <v>0.04</v>
      </c>
      <c r="AB74" s="6" t="s">
        <v>339</v>
      </c>
      <c r="AC74" s="5">
        <v>4</v>
      </c>
      <c r="AD74" s="8">
        <v>0.06</v>
      </c>
      <c r="AE74" s="6" t="s">
        <v>343</v>
      </c>
      <c r="AF74" s="5">
        <v>3</v>
      </c>
      <c r="AG74" s="8">
        <v>0.97</v>
      </c>
      <c r="AH74" s="6" t="s">
        <v>339</v>
      </c>
      <c r="AI74" s="5">
        <v>4</v>
      </c>
      <c r="AJ74" s="8">
        <v>0.82</v>
      </c>
      <c r="AK74" s="6" t="s">
        <v>339</v>
      </c>
      <c r="AL74" s="5">
        <v>4</v>
      </c>
      <c r="AM74" s="30">
        <f t="shared" si="13"/>
        <v>3.75</v>
      </c>
      <c r="AN74" s="19" t="s">
        <v>341</v>
      </c>
      <c r="AO74" s="6" t="s">
        <v>341</v>
      </c>
      <c r="AP74" s="6" t="s">
        <v>341</v>
      </c>
      <c r="AQ74" s="6">
        <v>114</v>
      </c>
      <c r="AR74" s="6" t="s">
        <v>343</v>
      </c>
      <c r="AS74" s="5">
        <v>3</v>
      </c>
      <c r="AT74" s="30">
        <f t="shared" si="14"/>
        <v>3</v>
      </c>
      <c r="AU74" s="19">
        <v>0.36</v>
      </c>
      <c r="AV74" s="6" t="s">
        <v>342</v>
      </c>
      <c r="AW74" s="5">
        <v>2</v>
      </c>
      <c r="AX74" s="6" t="s">
        <v>355</v>
      </c>
      <c r="AY74" s="6" t="s">
        <v>339</v>
      </c>
      <c r="AZ74" s="5">
        <v>4</v>
      </c>
      <c r="BA74" s="9">
        <v>459008</v>
      </c>
      <c r="BB74" s="9" t="s">
        <v>342</v>
      </c>
      <c r="BC74" s="5">
        <v>2</v>
      </c>
      <c r="BD74" s="30">
        <f t="shared" si="15"/>
        <v>2.6666666666666665</v>
      </c>
      <c r="BE74" s="19">
        <v>72</v>
      </c>
      <c r="BF74" s="6" t="s">
        <v>339</v>
      </c>
      <c r="BG74" s="5">
        <v>4</v>
      </c>
      <c r="BH74" s="6">
        <v>2.1</v>
      </c>
      <c r="BI74" s="6" t="s">
        <v>343</v>
      </c>
      <c r="BJ74" s="5">
        <v>3</v>
      </c>
      <c r="BK74" s="30">
        <f t="shared" si="11"/>
        <v>3.5</v>
      </c>
      <c r="BL74" s="19">
        <v>33</v>
      </c>
      <c r="BM74" s="6" t="s">
        <v>342</v>
      </c>
      <c r="BN74" s="5">
        <v>2</v>
      </c>
      <c r="BO74" s="6">
        <v>70.3</v>
      </c>
      <c r="BP74" s="6"/>
      <c r="BQ74" s="5">
        <v>3</v>
      </c>
      <c r="BR74" s="30">
        <f t="shared" si="16"/>
        <v>2.5</v>
      </c>
      <c r="BS74" s="19">
        <v>54</v>
      </c>
      <c r="BT74" s="6" t="s">
        <v>343</v>
      </c>
      <c r="BU74" s="5">
        <v>3</v>
      </c>
      <c r="BV74" s="10">
        <v>-1.9E-3</v>
      </c>
      <c r="BW74" s="6" t="s">
        <v>342</v>
      </c>
      <c r="BX74" s="5">
        <v>2</v>
      </c>
      <c r="BY74" s="6">
        <v>-125.1</v>
      </c>
      <c r="BZ74" s="6" t="s">
        <v>342</v>
      </c>
      <c r="CA74" s="5">
        <v>2</v>
      </c>
      <c r="CB74" s="30">
        <f t="shared" si="17"/>
        <v>2.3333333333333335</v>
      </c>
      <c r="CC74" s="19">
        <v>47</v>
      </c>
      <c r="CD74" s="6" t="s">
        <v>338</v>
      </c>
      <c r="CE74" s="5">
        <v>1</v>
      </c>
      <c r="CF74" s="6">
        <v>3</v>
      </c>
      <c r="CG74" s="6"/>
      <c r="CH74" s="5">
        <v>2</v>
      </c>
      <c r="CI74" s="8">
        <v>0.52</v>
      </c>
      <c r="CJ74" s="8"/>
      <c r="CK74" s="5">
        <v>2</v>
      </c>
      <c r="CL74" s="30">
        <f t="shared" si="18"/>
        <v>1.6666666666666667</v>
      </c>
    </row>
    <row r="75" spans="1:90">
      <c r="A75" s="5" t="s">
        <v>503</v>
      </c>
      <c r="B75" s="5" t="s">
        <v>504</v>
      </c>
      <c r="C75" s="19" t="s">
        <v>341</v>
      </c>
      <c r="D75" s="6" t="s">
        <v>341</v>
      </c>
      <c r="E75" s="6" t="s">
        <v>341</v>
      </c>
      <c r="F75" s="6" t="s">
        <v>341</v>
      </c>
      <c r="G75" s="130" t="s">
        <v>341</v>
      </c>
      <c r="H75" s="6" t="s">
        <v>341</v>
      </c>
      <c r="I75" s="6" t="s">
        <v>341</v>
      </c>
      <c r="J75" s="6" t="s">
        <v>341</v>
      </c>
      <c r="K75" s="6" t="s">
        <v>341</v>
      </c>
      <c r="L75" s="20" t="str">
        <f t="shared" si="19"/>
        <v>N/A</v>
      </c>
      <c r="M75" s="19" t="s">
        <v>341</v>
      </c>
      <c r="N75" s="6" t="s">
        <v>341</v>
      </c>
      <c r="O75" s="6" t="s">
        <v>341</v>
      </c>
      <c r="P75" s="7" t="s">
        <v>341</v>
      </c>
      <c r="Q75" s="6" t="s">
        <v>341</v>
      </c>
      <c r="R75" s="7" t="s">
        <v>341</v>
      </c>
      <c r="S75" s="30" t="str">
        <f t="shared" si="20"/>
        <v>N/A</v>
      </c>
      <c r="T75" s="19" t="s">
        <v>341</v>
      </c>
      <c r="U75" s="6" t="s">
        <v>341</v>
      </c>
      <c r="V75" s="7" t="s">
        <v>341</v>
      </c>
      <c r="W75" s="7" t="s">
        <v>341</v>
      </c>
      <c r="X75" s="6" t="s">
        <v>341</v>
      </c>
      <c r="Y75" s="6" t="s">
        <v>341</v>
      </c>
      <c r="Z75" s="30" t="str">
        <f t="shared" si="12"/>
        <v>N/A</v>
      </c>
      <c r="AA75" s="36" t="s">
        <v>341</v>
      </c>
      <c r="AB75" s="6" t="s">
        <v>341</v>
      </c>
      <c r="AC75" s="6" t="s">
        <v>341</v>
      </c>
      <c r="AD75" s="8" t="s">
        <v>341</v>
      </c>
      <c r="AE75" s="6" t="s">
        <v>341</v>
      </c>
      <c r="AF75" s="6" t="s">
        <v>341</v>
      </c>
      <c r="AG75" s="6" t="s">
        <v>341</v>
      </c>
      <c r="AH75" s="6" t="s">
        <v>341</v>
      </c>
      <c r="AI75" s="6" t="s">
        <v>341</v>
      </c>
      <c r="AJ75" s="8" t="s">
        <v>341</v>
      </c>
      <c r="AK75" s="6" t="s">
        <v>341</v>
      </c>
      <c r="AL75" s="6" t="s">
        <v>341</v>
      </c>
      <c r="AM75" s="30" t="str">
        <f t="shared" si="13"/>
        <v>N/A</v>
      </c>
      <c r="AN75" s="19" t="s">
        <v>341</v>
      </c>
      <c r="AO75" s="6" t="s">
        <v>341</v>
      </c>
      <c r="AP75" s="6" t="s">
        <v>341</v>
      </c>
      <c r="AQ75" s="6" t="s">
        <v>341</v>
      </c>
      <c r="AR75" s="6" t="s">
        <v>341</v>
      </c>
      <c r="AS75" s="6" t="s">
        <v>341</v>
      </c>
      <c r="AT75" s="30" t="str">
        <f t="shared" si="14"/>
        <v>N/A</v>
      </c>
      <c r="AU75" s="19" t="s">
        <v>341</v>
      </c>
      <c r="AV75" s="6" t="s">
        <v>341</v>
      </c>
      <c r="AW75" s="6" t="s">
        <v>341</v>
      </c>
      <c r="AX75" s="6" t="s">
        <v>341</v>
      </c>
      <c r="AY75" s="6" t="s">
        <v>341</v>
      </c>
      <c r="AZ75" s="6" t="s">
        <v>341</v>
      </c>
      <c r="BA75" s="6">
        <v>17</v>
      </c>
      <c r="BB75" s="6" t="s">
        <v>339</v>
      </c>
      <c r="BC75" s="5">
        <v>4</v>
      </c>
      <c r="BD75" s="30">
        <f t="shared" si="15"/>
        <v>4</v>
      </c>
      <c r="BE75" s="19" t="s">
        <v>341</v>
      </c>
      <c r="BF75" s="6" t="s">
        <v>341</v>
      </c>
      <c r="BG75" s="6" t="s">
        <v>341</v>
      </c>
      <c r="BH75" s="6" t="s">
        <v>341</v>
      </c>
      <c r="BI75" s="6" t="s">
        <v>341</v>
      </c>
      <c r="BJ75" s="6" t="s">
        <v>341</v>
      </c>
      <c r="BK75" s="30" t="str">
        <f t="shared" si="11"/>
        <v>N/A</v>
      </c>
      <c r="BL75" s="19">
        <v>57</v>
      </c>
      <c r="BM75" s="6" t="s">
        <v>339</v>
      </c>
      <c r="BN75" s="5">
        <v>4</v>
      </c>
      <c r="BO75" s="6" t="s">
        <v>341</v>
      </c>
      <c r="BP75" s="6"/>
      <c r="BQ75" s="6" t="s">
        <v>341</v>
      </c>
      <c r="BR75" s="30">
        <f t="shared" si="16"/>
        <v>4</v>
      </c>
      <c r="BS75" s="19" t="s">
        <v>341</v>
      </c>
      <c r="BT75" s="6" t="s">
        <v>341</v>
      </c>
      <c r="BU75" s="6" t="s">
        <v>341</v>
      </c>
      <c r="BV75" s="8">
        <v>0</v>
      </c>
      <c r="BW75" s="6" t="s">
        <v>339</v>
      </c>
      <c r="BX75" s="5">
        <v>4</v>
      </c>
      <c r="BY75" s="6">
        <v>0</v>
      </c>
      <c r="BZ75" s="6" t="s">
        <v>339</v>
      </c>
      <c r="CA75" s="5">
        <v>4</v>
      </c>
      <c r="CB75" s="30">
        <f t="shared" si="17"/>
        <v>4</v>
      </c>
      <c r="CC75" s="19" t="s">
        <v>341</v>
      </c>
      <c r="CD75" s="6" t="s">
        <v>341</v>
      </c>
      <c r="CE75" s="6" t="s">
        <v>341</v>
      </c>
      <c r="CF75" s="6" t="s">
        <v>341</v>
      </c>
      <c r="CG75" s="6"/>
      <c r="CH75" s="6" t="s">
        <v>341</v>
      </c>
      <c r="CI75" s="6" t="s">
        <v>341</v>
      </c>
      <c r="CJ75" s="6"/>
      <c r="CK75" s="6" t="s">
        <v>341</v>
      </c>
      <c r="CL75" s="30" t="str">
        <f t="shared" si="18"/>
        <v>N/A</v>
      </c>
    </row>
    <row r="76" spans="1:90">
      <c r="A76" s="5" t="s">
        <v>268</v>
      </c>
      <c r="B76" s="5" t="s">
        <v>505</v>
      </c>
      <c r="C76" s="19">
        <v>0.68300000000000005</v>
      </c>
      <c r="D76" s="6" t="s">
        <v>342</v>
      </c>
      <c r="E76" s="5">
        <v>2</v>
      </c>
      <c r="F76" s="7">
        <v>1.4E-2</v>
      </c>
      <c r="G76" s="130" t="s">
        <v>339</v>
      </c>
      <c r="H76" s="5">
        <v>4</v>
      </c>
      <c r="I76" s="6" t="s">
        <v>506</v>
      </c>
      <c r="J76" s="6" t="s">
        <v>343</v>
      </c>
      <c r="K76" s="5">
        <v>3</v>
      </c>
      <c r="L76" s="20">
        <f t="shared" si="19"/>
        <v>3</v>
      </c>
      <c r="M76" s="19">
        <v>4</v>
      </c>
      <c r="N76" s="6" t="s">
        <v>342</v>
      </c>
      <c r="O76" s="5">
        <v>2</v>
      </c>
      <c r="P76" s="7">
        <v>3.5000000000000001E-3</v>
      </c>
      <c r="Q76" s="6" t="s">
        <v>339</v>
      </c>
      <c r="R76" s="5">
        <v>4</v>
      </c>
      <c r="S76" s="30">
        <f t="shared" si="20"/>
        <v>3</v>
      </c>
      <c r="T76" s="19">
        <v>104</v>
      </c>
      <c r="U76" s="6" t="s">
        <v>343</v>
      </c>
      <c r="V76" s="5">
        <v>3</v>
      </c>
      <c r="W76" s="7">
        <v>3.0000000000000001E-3</v>
      </c>
      <c r="X76" s="6" t="s">
        <v>339</v>
      </c>
      <c r="Y76" s="5">
        <v>4</v>
      </c>
      <c r="Z76" s="30">
        <f t="shared" si="12"/>
        <v>3.5</v>
      </c>
      <c r="AA76" s="36">
        <v>4.4999999999999998E-2</v>
      </c>
      <c r="AB76" s="6" t="s">
        <v>339</v>
      </c>
      <c r="AC76" s="5">
        <v>4</v>
      </c>
      <c r="AD76" s="8" t="s">
        <v>341</v>
      </c>
      <c r="AE76" s="6" t="s">
        <v>341</v>
      </c>
      <c r="AF76" s="6" t="s">
        <v>341</v>
      </c>
      <c r="AG76" s="8" t="s">
        <v>341</v>
      </c>
      <c r="AH76" s="6" t="s">
        <v>341</v>
      </c>
      <c r="AI76" s="6" t="s">
        <v>341</v>
      </c>
      <c r="AJ76" s="8" t="s">
        <v>341</v>
      </c>
      <c r="AK76" s="6" t="s">
        <v>341</v>
      </c>
      <c r="AL76" s="6" t="s">
        <v>341</v>
      </c>
      <c r="AM76" s="30">
        <f t="shared" si="13"/>
        <v>4</v>
      </c>
      <c r="AN76" s="19" t="s">
        <v>341</v>
      </c>
      <c r="AO76" s="6" t="s">
        <v>341</v>
      </c>
      <c r="AP76" s="6" t="s">
        <v>341</v>
      </c>
      <c r="AQ76" s="6">
        <v>121</v>
      </c>
      <c r="AR76" s="6" t="s">
        <v>343</v>
      </c>
      <c r="AS76" s="5">
        <v>3</v>
      </c>
      <c r="AT76" s="30">
        <f t="shared" si="14"/>
        <v>3</v>
      </c>
      <c r="AU76" s="19">
        <v>0.61</v>
      </c>
      <c r="AV76" s="6" t="s">
        <v>343</v>
      </c>
      <c r="AW76" s="5">
        <v>3</v>
      </c>
      <c r="AX76" s="6" t="s">
        <v>341</v>
      </c>
      <c r="AY76" s="6" t="s">
        <v>341</v>
      </c>
      <c r="AZ76" s="6" t="s">
        <v>341</v>
      </c>
      <c r="BA76" s="9">
        <v>18228</v>
      </c>
      <c r="BB76" s="9" t="s">
        <v>343</v>
      </c>
      <c r="BC76" s="5">
        <v>3</v>
      </c>
      <c r="BD76" s="30">
        <f t="shared" si="15"/>
        <v>3</v>
      </c>
      <c r="BE76" s="19">
        <v>68</v>
      </c>
      <c r="BF76" s="6" t="s">
        <v>343</v>
      </c>
      <c r="BG76" s="5">
        <v>3</v>
      </c>
      <c r="BH76" s="6" t="s">
        <v>341</v>
      </c>
      <c r="BI76" s="6" t="s">
        <v>341</v>
      </c>
      <c r="BJ76" s="6" t="s">
        <v>341</v>
      </c>
      <c r="BK76" s="30">
        <f t="shared" si="11"/>
        <v>3</v>
      </c>
      <c r="BL76" s="19">
        <v>24</v>
      </c>
      <c r="BM76" s="6" t="s">
        <v>342</v>
      </c>
      <c r="BN76" s="5">
        <v>2</v>
      </c>
      <c r="BO76" s="6">
        <v>70.099999999999994</v>
      </c>
      <c r="BP76" s="6"/>
      <c r="BQ76" s="5">
        <v>3</v>
      </c>
      <c r="BR76" s="30">
        <f t="shared" si="16"/>
        <v>2.5</v>
      </c>
      <c r="BS76" s="19">
        <v>90</v>
      </c>
      <c r="BT76" s="6" t="s">
        <v>343</v>
      </c>
      <c r="BU76" s="5">
        <v>3</v>
      </c>
      <c r="BV76" s="10">
        <v>1.1999999999999999E-3</v>
      </c>
      <c r="BW76" s="6" t="s">
        <v>339</v>
      </c>
      <c r="BX76" s="5">
        <v>4</v>
      </c>
      <c r="BY76" s="6">
        <v>6.8</v>
      </c>
      <c r="BZ76" s="6" t="s">
        <v>339</v>
      </c>
      <c r="CA76" s="5">
        <v>4</v>
      </c>
      <c r="CB76" s="30">
        <f t="shared" si="17"/>
        <v>3.6666666666666665</v>
      </c>
      <c r="CC76" s="19">
        <v>19</v>
      </c>
      <c r="CD76" s="6" t="s">
        <v>343</v>
      </c>
      <c r="CE76" s="5">
        <v>3</v>
      </c>
      <c r="CF76" s="6">
        <v>3</v>
      </c>
      <c r="CG76" s="6"/>
      <c r="CH76" s="5">
        <v>2</v>
      </c>
      <c r="CI76" s="8">
        <v>0.56000000000000005</v>
      </c>
      <c r="CJ76" s="8"/>
      <c r="CK76" s="5">
        <v>2</v>
      </c>
      <c r="CL76" s="30">
        <f t="shared" si="18"/>
        <v>2.3333333333333335</v>
      </c>
    </row>
    <row r="77" spans="1:90">
      <c r="A77" s="5" t="s">
        <v>269</v>
      </c>
      <c r="B77" s="5" t="s">
        <v>507</v>
      </c>
      <c r="C77" s="19">
        <v>0.44600000000000001</v>
      </c>
      <c r="D77" s="6" t="s">
        <v>338</v>
      </c>
      <c r="E77" s="5">
        <v>1</v>
      </c>
      <c r="F77" s="7" t="s">
        <v>341</v>
      </c>
      <c r="G77" s="130" t="s">
        <v>341</v>
      </c>
      <c r="H77" s="6" t="s">
        <v>341</v>
      </c>
      <c r="I77" s="6" t="s">
        <v>508</v>
      </c>
      <c r="J77" s="6" t="s">
        <v>338</v>
      </c>
      <c r="K77" s="5">
        <v>1</v>
      </c>
      <c r="L77" s="20">
        <f t="shared" si="19"/>
        <v>1</v>
      </c>
      <c r="M77" s="19">
        <v>4</v>
      </c>
      <c r="N77" s="6" t="s">
        <v>342</v>
      </c>
      <c r="O77" s="5">
        <v>2</v>
      </c>
      <c r="P77" s="7">
        <v>0.51270000000000004</v>
      </c>
      <c r="Q77" s="6" t="s">
        <v>338</v>
      </c>
      <c r="R77" s="5">
        <v>1</v>
      </c>
      <c r="S77" s="30">
        <f t="shared" si="20"/>
        <v>1.5</v>
      </c>
      <c r="T77" s="19">
        <v>136</v>
      </c>
      <c r="U77" s="6" t="s">
        <v>342</v>
      </c>
      <c r="V77" s="5">
        <v>2</v>
      </c>
      <c r="W77" s="7">
        <v>0.621</v>
      </c>
      <c r="X77" s="6" t="s">
        <v>338</v>
      </c>
      <c r="Y77" s="5">
        <v>1</v>
      </c>
      <c r="Z77" s="30">
        <f t="shared" si="12"/>
        <v>1.5</v>
      </c>
      <c r="AA77" s="36">
        <v>0.22500000000000001</v>
      </c>
      <c r="AB77" s="6" t="s">
        <v>342</v>
      </c>
      <c r="AC77" s="5">
        <v>2</v>
      </c>
      <c r="AD77" s="8" t="s">
        <v>341</v>
      </c>
      <c r="AE77" s="6" t="s">
        <v>341</v>
      </c>
      <c r="AF77" s="6" t="s">
        <v>341</v>
      </c>
      <c r="AG77" s="8">
        <v>0.25</v>
      </c>
      <c r="AH77" s="6" t="s">
        <v>338</v>
      </c>
      <c r="AI77" s="5">
        <v>1</v>
      </c>
      <c r="AJ77" s="8">
        <v>0.05</v>
      </c>
      <c r="AK77" s="6" t="s">
        <v>338</v>
      </c>
      <c r="AL77" s="5">
        <v>1</v>
      </c>
      <c r="AM77" s="30">
        <f t="shared" si="13"/>
        <v>1.3333333333333333</v>
      </c>
      <c r="AN77" s="19" t="s">
        <v>341</v>
      </c>
      <c r="AO77" s="6" t="s">
        <v>341</v>
      </c>
      <c r="AP77" s="6" t="s">
        <v>341</v>
      </c>
      <c r="AQ77" s="6">
        <v>67</v>
      </c>
      <c r="AR77" s="6" t="s">
        <v>342</v>
      </c>
      <c r="AS77" s="5">
        <v>2</v>
      </c>
      <c r="AT77" s="30">
        <f t="shared" si="14"/>
        <v>2</v>
      </c>
      <c r="AU77" s="19">
        <v>0.55000000000000004</v>
      </c>
      <c r="AV77" s="6" t="s">
        <v>343</v>
      </c>
      <c r="AW77" s="5">
        <v>3</v>
      </c>
      <c r="AX77" s="6" t="s">
        <v>358</v>
      </c>
      <c r="AY77" s="6" t="s">
        <v>343</v>
      </c>
      <c r="AZ77" s="5">
        <v>3</v>
      </c>
      <c r="BA77" s="9">
        <v>774141</v>
      </c>
      <c r="BB77" s="9" t="s">
        <v>338</v>
      </c>
      <c r="BC77" s="5">
        <v>1</v>
      </c>
      <c r="BD77" s="30">
        <f t="shared" si="15"/>
        <v>2.3333333333333335</v>
      </c>
      <c r="BE77" s="19">
        <v>22</v>
      </c>
      <c r="BF77" s="6" t="s">
        <v>342</v>
      </c>
      <c r="BG77" s="5">
        <v>2</v>
      </c>
      <c r="BH77" s="6">
        <v>1.7</v>
      </c>
      <c r="BI77" s="6" t="s">
        <v>339</v>
      </c>
      <c r="BJ77" s="5">
        <v>4</v>
      </c>
      <c r="BK77" s="30">
        <f t="shared" si="11"/>
        <v>3</v>
      </c>
      <c r="BL77" s="19">
        <v>29</v>
      </c>
      <c r="BM77" s="6" t="s">
        <v>342</v>
      </c>
      <c r="BN77" s="5">
        <v>2</v>
      </c>
      <c r="BO77" s="6">
        <v>94.3</v>
      </c>
      <c r="BP77" s="6"/>
      <c r="BQ77" s="5">
        <v>1</v>
      </c>
      <c r="BR77" s="30">
        <f t="shared" si="16"/>
        <v>1.5</v>
      </c>
      <c r="BS77" s="19">
        <v>1</v>
      </c>
      <c r="BT77" s="6" t="s">
        <v>338</v>
      </c>
      <c r="BU77" s="5">
        <v>1</v>
      </c>
      <c r="BV77" s="10">
        <v>-5.8999999999999999E-3</v>
      </c>
      <c r="BW77" s="6" t="s">
        <v>338</v>
      </c>
      <c r="BX77" s="5">
        <v>1</v>
      </c>
      <c r="BY77" s="6">
        <v>-222.8</v>
      </c>
      <c r="BZ77" s="6" t="s">
        <v>342</v>
      </c>
      <c r="CA77" s="5">
        <v>2</v>
      </c>
      <c r="CB77" s="30">
        <f t="shared" si="17"/>
        <v>1.3333333333333333</v>
      </c>
      <c r="CC77" s="19" t="s">
        <v>341</v>
      </c>
      <c r="CD77" s="6" t="s">
        <v>341</v>
      </c>
      <c r="CE77" s="6" t="s">
        <v>341</v>
      </c>
      <c r="CF77" s="6">
        <v>0</v>
      </c>
      <c r="CG77" s="6"/>
      <c r="CH77" s="5">
        <v>4</v>
      </c>
      <c r="CI77" s="8">
        <v>0.06</v>
      </c>
      <c r="CJ77" s="8"/>
      <c r="CK77" s="5">
        <v>4</v>
      </c>
      <c r="CL77" s="30">
        <f t="shared" si="18"/>
        <v>4</v>
      </c>
    </row>
    <row r="78" spans="1:90">
      <c r="A78" s="5" t="s">
        <v>270</v>
      </c>
      <c r="B78" s="5" t="s">
        <v>509</v>
      </c>
      <c r="C78" s="19">
        <v>0.58499999999999996</v>
      </c>
      <c r="D78" s="6" t="s">
        <v>342</v>
      </c>
      <c r="E78" s="5">
        <v>2</v>
      </c>
      <c r="F78" s="7">
        <v>0.13800000000000001</v>
      </c>
      <c r="G78" s="130" t="s">
        <v>343</v>
      </c>
      <c r="H78" s="5">
        <v>3</v>
      </c>
      <c r="I78" s="6" t="s">
        <v>510</v>
      </c>
      <c r="J78" s="6" t="s">
        <v>342</v>
      </c>
      <c r="K78" s="5">
        <v>2</v>
      </c>
      <c r="L78" s="20">
        <f t="shared" si="19"/>
        <v>2.3333333333333335</v>
      </c>
      <c r="M78" s="19">
        <v>5</v>
      </c>
      <c r="N78" s="6" t="s">
        <v>338</v>
      </c>
      <c r="O78" s="5">
        <v>1</v>
      </c>
      <c r="P78" s="7">
        <v>2.29E-2</v>
      </c>
      <c r="Q78" s="6" t="s">
        <v>339</v>
      </c>
      <c r="R78" s="5">
        <v>4</v>
      </c>
      <c r="S78" s="30">
        <f t="shared" si="20"/>
        <v>2.5</v>
      </c>
      <c r="T78" s="19">
        <v>125</v>
      </c>
      <c r="U78" s="6" t="s">
        <v>342</v>
      </c>
      <c r="V78" s="5">
        <v>2</v>
      </c>
      <c r="W78" s="7">
        <v>1.0999999999999999E-2</v>
      </c>
      <c r="X78" s="6" t="s">
        <v>339</v>
      </c>
      <c r="Y78" s="5">
        <v>4</v>
      </c>
      <c r="Z78" s="30">
        <f t="shared" si="12"/>
        <v>3</v>
      </c>
      <c r="AA78" s="36">
        <v>4.0000000000000001E-3</v>
      </c>
      <c r="AB78" s="6" t="s">
        <v>339</v>
      </c>
      <c r="AC78" s="5">
        <v>4</v>
      </c>
      <c r="AD78" s="8">
        <v>0.1</v>
      </c>
      <c r="AE78" s="6" t="s">
        <v>343</v>
      </c>
      <c r="AF78" s="5">
        <v>3</v>
      </c>
      <c r="AG78" s="8">
        <v>0.81</v>
      </c>
      <c r="AH78" s="6" t="s">
        <v>343</v>
      </c>
      <c r="AI78" s="5">
        <v>3</v>
      </c>
      <c r="AJ78" s="8">
        <v>0.33</v>
      </c>
      <c r="AK78" s="6" t="s">
        <v>342</v>
      </c>
      <c r="AL78" s="5">
        <v>2</v>
      </c>
      <c r="AM78" s="30">
        <f t="shared" si="13"/>
        <v>3</v>
      </c>
      <c r="AN78" s="19" t="s">
        <v>369</v>
      </c>
      <c r="AO78" s="6" t="s">
        <v>338</v>
      </c>
      <c r="AP78" s="5">
        <v>1</v>
      </c>
      <c r="AQ78" s="6">
        <v>18</v>
      </c>
      <c r="AR78" s="6" t="s">
        <v>338</v>
      </c>
      <c r="AS78" s="5">
        <v>1</v>
      </c>
      <c r="AT78" s="30">
        <f t="shared" si="14"/>
        <v>1</v>
      </c>
      <c r="AU78" s="19">
        <v>0.4</v>
      </c>
      <c r="AV78" s="6" t="s">
        <v>342</v>
      </c>
      <c r="AW78" s="5">
        <v>2</v>
      </c>
      <c r="AX78" s="6" t="s">
        <v>361</v>
      </c>
      <c r="AY78" s="6" t="s">
        <v>342</v>
      </c>
      <c r="AZ78" s="5">
        <v>2</v>
      </c>
      <c r="BA78" s="9">
        <v>1272011</v>
      </c>
      <c r="BB78" s="9" t="s">
        <v>338</v>
      </c>
      <c r="BC78" s="5">
        <v>1</v>
      </c>
      <c r="BD78" s="30">
        <f t="shared" si="15"/>
        <v>1.6666666666666667</v>
      </c>
      <c r="BE78" s="19">
        <v>10</v>
      </c>
      <c r="BF78" s="6" t="s">
        <v>338</v>
      </c>
      <c r="BG78" s="5">
        <v>1</v>
      </c>
      <c r="BH78" s="6">
        <v>4</v>
      </c>
      <c r="BI78" s="6" t="s">
        <v>338</v>
      </c>
      <c r="BJ78" s="5">
        <v>1</v>
      </c>
      <c r="BK78" s="30">
        <f t="shared" si="11"/>
        <v>1</v>
      </c>
      <c r="BL78" s="19">
        <v>9</v>
      </c>
      <c r="BM78" s="6" t="s">
        <v>338</v>
      </c>
      <c r="BN78" s="5">
        <v>1</v>
      </c>
      <c r="BO78" s="6">
        <v>100</v>
      </c>
      <c r="BP78" s="6"/>
      <c r="BQ78" s="5">
        <v>1</v>
      </c>
      <c r="BR78" s="30">
        <f t="shared" si="16"/>
        <v>1</v>
      </c>
      <c r="BS78" s="19">
        <v>21</v>
      </c>
      <c r="BT78" s="6" t="s">
        <v>342</v>
      </c>
      <c r="BU78" s="5">
        <v>2</v>
      </c>
      <c r="BV78" s="10">
        <v>-9.5999999999999992E-3</v>
      </c>
      <c r="BW78" s="6" t="s">
        <v>338</v>
      </c>
      <c r="BX78" s="5">
        <v>1</v>
      </c>
      <c r="BY78" s="6">
        <v>-289.7</v>
      </c>
      <c r="BZ78" s="6" t="s">
        <v>342</v>
      </c>
      <c r="CA78" s="5">
        <v>2</v>
      </c>
      <c r="CB78" s="30">
        <f t="shared" si="17"/>
        <v>1.6666666666666667</v>
      </c>
      <c r="CC78" s="19">
        <v>23</v>
      </c>
      <c r="CD78" s="6" t="s">
        <v>342</v>
      </c>
      <c r="CE78" s="5">
        <v>2</v>
      </c>
      <c r="CF78" s="6">
        <v>0</v>
      </c>
      <c r="CG78" s="6"/>
      <c r="CH78" s="5">
        <v>4</v>
      </c>
      <c r="CI78" s="8">
        <v>0.03</v>
      </c>
      <c r="CJ78" s="8"/>
      <c r="CK78" s="5">
        <v>4</v>
      </c>
      <c r="CL78" s="30">
        <f t="shared" si="18"/>
        <v>3.3333333333333335</v>
      </c>
    </row>
    <row r="79" spans="1:90">
      <c r="A79" s="5" t="s">
        <v>511</v>
      </c>
      <c r="B79" s="5" t="s">
        <v>512</v>
      </c>
      <c r="C79" s="19">
        <v>0.94099999999999995</v>
      </c>
      <c r="D79" s="6" t="s">
        <v>339</v>
      </c>
      <c r="E79" s="5">
        <v>4</v>
      </c>
      <c r="F79" s="7" t="s">
        <v>341</v>
      </c>
      <c r="G79" s="130" t="s">
        <v>341</v>
      </c>
      <c r="H79" s="6" t="s">
        <v>341</v>
      </c>
      <c r="I79" s="6" t="s">
        <v>364</v>
      </c>
      <c r="J79" s="6" t="s">
        <v>339</v>
      </c>
      <c r="K79" s="5">
        <v>4</v>
      </c>
      <c r="L79" s="20">
        <f t="shared" si="19"/>
        <v>4</v>
      </c>
      <c r="M79" s="19">
        <v>2</v>
      </c>
      <c r="N79" s="6" t="s">
        <v>339</v>
      </c>
      <c r="O79" s="5">
        <v>4</v>
      </c>
      <c r="P79" s="7" t="s">
        <v>341</v>
      </c>
      <c r="Q79" s="6" t="s">
        <v>341</v>
      </c>
      <c r="R79" s="7" t="s">
        <v>341</v>
      </c>
      <c r="S79" s="30">
        <f t="shared" si="20"/>
        <v>4</v>
      </c>
      <c r="T79" s="19">
        <v>5</v>
      </c>
      <c r="U79" s="6" t="s">
        <v>339</v>
      </c>
      <c r="V79" s="5">
        <v>4</v>
      </c>
      <c r="W79" s="7" t="s">
        <v>341</v>
      </c>
      <c r="X79" s="6" t="s">
        <v>341</v>
      </c>
      <c r="Y79" s="6" t="s">
        <v>341</v>
      </c>
      <c r="Z79" s="30">
        <f t="shared" si="12"/>
        <v>4</v>
      </c>
      <c r="AA79" s="36" t="s">
        <v>341</v>
      </c>
      <c r="AB79" s="6" t="s">
        <v>341</v>
      </c>
      <c r="AC79" s="6" t="s">
        <v>341</v>
      </c>
      <c r="AD79" s="8" t="s">
        <v>341</v>
      </c>
      <c r="AE79" s="6" t="s">
        <v>341</v>
      </c>
      <c r="AF79" s="6" t="s">
        <v>341</v>
      </c>
      <c r="AG79" s="8" t="s">
        <v>341</v>
      </c>
      <c r="AH79" s="6" t="s">
        <v>341</v>
      </c>
      <c r="AI79" s="6" t="s">
        <v>341</v>
      </c>
      <c r="AJ79" s="8" t="s">
        <v>341</v>
      </c>
      <c r="AK79" s="6" t="s">
        <v>341</v>
      </c>
      <c r="AL79" s="6" t="s">
        <v>341</v>
      </c>
      <c r="AM79" s="30" t="str">
        <f t="shared" si="13"/>
        <v>N/A</v>
      </c>
      <c r="AN79" s="19" t="s">
        <v>341</v>
      </c>
      <c r="AO79" s="6" t="s">
        <v>341</v>
      </c>
      <c r="AP79" s="6" t="s">
        <v>341</v>
      </c>
      <c r="AQ79" s="6">
        <v>143</v>
      </c>
      <c r="AR79" s="6" t="s">
        <v>339</v>
      </c>
      <c r="AS79" s="5">
        <v>4</v>
      </c>
      <c r="AT79" s="30">
        <f t="shared" si="14"/>
        <v>4</v>
      </c>
      <c r="AU79" s="19">
        <v>0.81</v>
      </c>
      <c r="AV79" s="6" t="s">
        <v>339</v>
      </c>
      <c r="AW79" s="5">
        <v>4</v>
      </c>
      <c r="AX79" s="6" t="s">
        <v>341</v>
      </c>
      <c r="AY79" s="6" t="s">
        <v>341</v>
      </c>
      <c r="AZ79" s="6" t="s">
        <v>341</v>
      </c>
      <c r="BA79" s="9">
        <v>121218</v>
      </c>
      <c r="BB79" s="9" t="s">
        <v>342</v>
      </c>
      <c r="BC79" s="5">
        <v>2</v>
      </c>
      <c r="BD79" s="30">
        <f t="shared" si="15"/>
        <v>3</v>
      </c>
      <c r="BE79" s="19" t="s">
        <v>341</v>
      </c>
      <c r="BF79" s="6" t="s">
        <v>341</v>
      </c>
      <c r="BG79" s="6" t="s">
        <v>341</v>
      </c>
      <c r="BH79" s="6" t="s">
        <v>341</v>
      </c>
      <c r="BI79" s="6" t="s">
        <v>341</v>
      </c>
      <c r="BJ79" s="6" t="s">
        <v>341</v>
      </c>
      <c r="BK79" s="30" t="str">
        <f t="shared" si="11"/>
        <v>N/A</v>
      </c>
      <c r="BL79" s="19">
        <v>58</v>
      </c>
      <c r="BM79" s="6" t="s">
        <v>339</v>
      </c>
      <c r="BN79" s="5">
        <v>4</v>
      </c>
      <c r="BO79" s="6">
        <v>22.1</v>
      </c>
      <c r="BP79" s="6"/>
      <c r="BQ79" s="5">
        <v>4</v>
      </c>
      <c r="BR79" s="30">
        <f t="shared" si="16"/>
        <v>4</v>
      </c>
      <c r="BS79" s="19">
        <v>109</v>
      </c>
      <c r="BT79" s="6" t="s">
        <v>339</v>
      </c>
      <c r="BU79" s="5">
        <v>4</v>
      </c>
      <c r="BV79" s="10">
        <v>-1.1000000000000001E-3</v>
      </c>
      <c r="BW79" s="6" t="s">
        <v>343</v>
      </c>
      <c r="BX79" s="5">
        <v>3</v>
      </c>
      <c r="BY79" s="6">
        <v>-0.4</v>
      </c>
      <c r="BZ79" s="6" t="s">
        <v>343</v>
      </c>
      <c r="CA79" s="5">
        <v>3</v>
      </c>
      <c r="CB79" s="30">
        <f t="shared" si="17"/>
        <v>3.3333333333333335</v>
      </c>
      <c r="CC79" s="19" t="s">
        <v>341</v>
      </c>
      <c r="CD79" s="6" t="s">
        <v>341</v>
      </c>
      <c r="CE79" s="6" t="s">
        <v>341</v>
      </c>
      <c r="CF79" s="6">
        <v>1</v>
      </c>
      <c r="CG79" s="6"/>
      <c r="CH79" s="5">
        <v>3</v>
      </c>
      <c r="CI79" s="8">
        <v>0.1</v>
      </c>
      <c r="CJ79" s="8"/>
      <c r="CK79" s="5">
        <v>4</v>
      </c>
      <c r="CL79" s="30">
        <f t="shared" si="18"/>
        <v>3.5</v>
      </c>
    </row>
    <row r="80" spans="1:90">
      <c r="A80" s="5" t="s">
        <v>513</v>
      </c>
      <c r="B80" s="5" t="s">
        <v>514</v>
      </c>
      <c r="C80" s="19" t="s">
        <v>341</v>
      </c>
      <c r="D80" s="6" t="s">
        <v>341</v>
      </c>
      <c r="E80" s="6" t="s">
        <v>341</v>
      </c>
      <c r="F80" s="6" t="s">
        <v>341</v>
      </c>
      <c r="G80" s="130" t="s">
        <v>341</v>
      </c>
      <c r="H80" s="6" t="s">
        <v>341</v>
      </c>
      <c r="I80" s="6" t="s">
        <v>341</v>
      </c>
      <c r="J80" s="6" t="s">
        <v>341</v>
      </c>
      <c r="K80" s="6" t="s">
        <v>341</v>
      </c>
      <c r="L80" s="20" t="str">
        <f t="shared" si="19"/>
        <v>N/A</v>
      </c>
      <c r="M80" s="19" t="s">
        <v>341</v>
      </c>
      <c r="N80" s="6" t="s">
        <v>341</v>
      </c>
      <c r="O80" s="6" t="s">
        <v>341</v>
      </c>
      <c r="P80" s="7" t="s">
        <v>341</v>
      </c>
      <c r="Q80" s="6" t="s">
        <v>341</v>
      </c>
      <c r="R80" s="7" t="s">
        <v>341</v>
      </c>
      <c r="S80" s="30" t="str">
        <f t="shared" si="20"/>
        <v>N/A</v>
      </c>
      <c r="T80" s="19" t="s">
        <v>341</v>
      </c>
      <c r="U80" s="6" t="s">
        <v>341</v>
      </c>
      <c r="V80" s="7" t="s">
        <v>341</v>
      </c>
      <c r="W80" s="7" t="s">
        <v>341</v>
      </c>
      <c r="X80" s="6" t="s">
        <v>341</v>
      </c>
      <c r="Y80" s="6" t="s">
        <v>341</v>
      </c>
      <c r="Z80" s="30" t="str">
        <f t="shared" si="12"/>
        <v>N/A</v>
      </c>
      <c r="AA80" s="36" t="s">
        <v>341</v>
      </c>
      <c r="AB80" s="6" t="s">
        <v>341</v>
      </c>
      <c r="AC80" s="6" t="s">
        <v>341</v>
      </c>
      <c r="AD80" s="8" t="s">
        <v>341</v>
      </c>
      <c r="AE80" s="6" t="s">
        <v>341</v>
      </c>
      <c r="AF80" s="6" t="s">
        <v>341</v>
      </c>
      <c r="AG80" s="6" t="s">
        <v>341</v>
      </c>
      <c r="AH80" s="6" t="s">
        <v>341</v>
      </c>
      <c r="AI80" s="6" t="s">
        <v>341</v>
      </c>
      <c r="AJ80" s="8" t="s">
        <v>341</v>
      </c>
      <c r="AK80" s="6" t="s">
        <v>341</v>
      </c>
      <c r="AL80" s="6" t="s">
        <v>341</v>
      </c>
      <c r="AM80" s="30" t="str">
        <f t="shared" si="13"/>
        <v>N/A</v>
      </c>
      <c r="AN80" s="19" t="s">
        <v>341</v>
      </c>
      <c r="AO80" s="6" t="s">
        <v>341</v>
      </c>
      <c r="AP80" s="6" t="s">
        <v>341</v>
      </c>
      <c r="AQ80" s="6" t="s">
        <v>341</v>
      </c>
      <c r="AR80" s="6" t="s">
        <v>341</v>
      </c>
      <c r="AS80" s="6" t="s">
        <v>341</v>
      </c>
      <c r="AT80" s="30" t="str">
        <f t="shared" si="14"/>
        <v>N/A</v>
      </c>
      <c r="AU80" s="19" t="s">
        <v>341</v>
      </c>
      <c r="AV80" s="6" t="s">
        <v>341</v>
      </c>
      <c r="AW80" s="6" t="s">
        <v>341</v>
      </c>
      <c r="AX80" s="6" t="s">
        <v>341</v>
      </c>
      <c r="AY80" s="6" t="s">
        <v>341</v>
      </c>
      <c r="AZ80" s="6" t="s">
        <v>341</v>
      </c>
      <c r="BA80" s="6" t="s">
        <v>341</v>
      </c>
      <c r="BB80" s="6" t="s">
        <v>341</v>
      </c>
      <c r="BC80" s="6" t="s">
        <v>341</v>
      </c>
      <c r="BD80" s="30" t="str">
        <f t="shared" si="15"/>
        <v>N/A</v>
      </c>
      <c r="BE80" s="19" t="s">
        <v>341</v>
      </c>
      <c r="BF80" s="6" t="s">
        <v>341</v>
      </c>
      <c r="BG80" s="6" t="s">
        <v>341</v>
      </c>
      <c r="BH80" s="6" t="s">
        <v>341</v>
      </c>
      <c r="BI80" s="6" t="s">
        <v>341</v>
      </c>
      <c r="BJ80" s="6" t="s">
        <v>341</v>
      </c>
      <c r="BK80" s="30" t="str">
        <f t="shared" si="11"/>
        <v>N/A</v>
      </c>
      <c r="BL80" s="19" t="s">
        <v>341</v>
      </c>
      <c r="BM80" s="6" t="s">
        <v>341</v>
      </c>
      <c r="BN80" s="6" t="s">
        <v>341</v>
      </c>
      <c r="BO80" s="6" t="s">
        <v>341</v>
      </c>
      <c r="BP80" s="6"/>
      <c r="BQ80" s="6" t="s">
        <v>341</v>
      </c>
      <c r="BR80" s="30" t="str">
        <f t="shared" si="16"/>
        <v>N/A</v>
      </c>
      <c r="BS80" s="19" t="s">
        <v>341</v>
      </c>
      <c r="BT80" s="6" t="s">
        <v>341</v>
      </c>
      <c r="BU80" s="6" t="s">
        <v>341</v>
      </c>
      <c r="BV80" s="10">
        <v>-1E-4</v>
      </c>
      <c r="BW80" s="6" t="s">
        <v>343</v>
      </c>
      <c r="BX80" s="5">
        <v>3</v>
      </c>
      <c r="BY80" s="6">
        <v>-0.1</v>
      </c>
      <c r="BZ80" s="6" t="s">
        <v>343</v>
      </c>
      <c r="CA80" s="5">
        <v>3</v>
      </c>
      <c r="CB80" s="30">
        <f t="shared" si="17"/>
        <v>3</v>
      </c>
      <c r="CC80" s="19" t="s">
        <v>341</v>
      </c>
      <c r="CD80" s="6" t="s">
        <v>341</v>
      </c>
      <c r="CE80" s="6" t="s">
        <v>341</v>
      </c>
      <c r="CF80" s="6" t="s">
        <v>341</v>
      </c>
      <c r="CG80" s="6"/>
      <c r="CH80" s="6" t="s">
        <v>341</v>
      </c>
      <c r="CI80" s="8">
        <v>0.01</v>
      </c>
      <c r="CJ80" s="8"/>
      <c r="CK80" s="5">
        <v>4</v>
      </c>
      <c r="CL80" s="30">
        <f t="shared" si="18"/>
        <v>4</v>
      </c>
    </row>
    <row r="81" spans="1:90">
      <c r="A81" s="5" t="s">
        <v>515</v>
      </c>
      <c r="B81" s="5" t="s">
        <v>516</v>
      </c>
      <c r="C81" s="19">
        <v>0.93700000000000006</v>
      </c>
      <c r="D81" s="6" t="s">
        <v>339</v>
      </c>
      <c r="E81" s="5">
        <v>4</v>
      </c>
      <c r="F81" s="7" t="s">
        <v>341</v>
      </c>
      <c r="G81" s="130" t="s">
        <v>341</v>
      </c>
      <c r="H81" s="6" t="s">
        <v>341</v>
      </c>
      <c r="I81" s="6" t="s">
        <v>341</v>
      </c>
      <c r="J81" s="6" t="s">
        <v>341</v>
      </c>
      <c r="K81" s="6" t="s">
        <v>341</v>
      </c>
      <c r="L81" s="20">
        <f t="shared" si="19"/>
        <v>4</v>
      </c>
      <c r="M81" s="19">
        <v>2</v>
      </c>
      <c r="N81" s="6" t="s">
        <v>339</v>
      </c>
      <c r="O81" s="5">
        <v>4</v>
      </c>
      <c r="P81" s="7" t="s">
        <v>341</v>
      </c>
      <c r="Q81" s="6" t="s">
        <v>341</v>
      </c>
      <c r="R81" s="7" t="s">
        <v>341</v>
      </c>
      <c r="S81" s="30">
        <f t="shared" si="20"/>
        <v>4</v>
      </c>
      <c r="T81" s="19">
        <v>25</v>
      </c>
      <c r="U81" s="6" t="s">
        <v>339</v>
      </c>
      <c r="V81" s="5">
        <v>4</v>
      </c>
      <c r="W81" s="7" t="s">
        <v>341</v>
      </c>
      <c r="X81" s="6" t="s">
        <v>341</v>
      </c>
      <c r="Y81" s="6" t="s">
        <v>341</v>
      </c>
      <c r="Z81" s="30">
        <f t="shared" si="12"/>
        <v>4</v>
      </c>
      <c r="AA81" s="36" t="s">
        <v>341</v>
      </c>
      <c r="AB81" s="6" t="s">
        <v>341</v>
      </c>
      <c r="AC81" s="6" t="s">
        <v>341</v>
      </c>
      <c r="AD81" s="8" t="s">
        <v>341</v>
      </c>
      <c r="AE81" s="6" t="s">
        <v>341</v>
      </c>
      <c r="AF81" s="6" t="s">
        <v>341</v>
      </c>
      <c r="AG81" s="8" t="s">
        <v>341</v>
      </c>
      <c r="AH81" s="6" t="s">
        <v>341</v>
      </c>
      <c r="AI81" s="6" t="s">
        <v>341</v>
      </c>
      <c r="AJ81" s="8" t="s">
        <v>341</v>
      </c>
      <c r="AK81" s="6" t="s">
        <v>341</v>
      </c>
      <c r="AL81" s="6" t="s">
        <v>341</v>
      </c>
      <c r="AM81" s="30" t="str">
        <f t="shared" si="13"/>
        <v>N/A</v>
      </c>
      <c r="AN81" s="19" t="s">
        <v>341</v>
      </c>
      <c r="AO81" s="6" t="s">
        <v>341</v>
      </c>
      <c r="AP81" s="6" t="s">
        <v>341</v>
      </c>
      <c r="AQ81" s="6">
        <v>164</v>
      </c>
      <c r="AR81" s="6" t="s">
        <v>339</v>
      </c>
      <c r="AS81" s="5">
        <v>4</v>
      </c>
      <c r="AT81" s="30">
        <f t="shared" si="14"/>
        <v>4</v>
      </c>
      <c r="AU81" s="19">
        <v>0.74</v>
      </c>
      <c r="AV81" s="6" t="s">
        <v>343</v>
      </c>
      <c r="AW81" s="5">
        <v>3</v>
      </c>
      <c r="AX81" s="6" t="s">
        <v>355</v>
      </c>
      <c r="AY81" s="6" t="s">
        <v>339</v>
      </c>
      <c r="AZ81" s="5">
        <v>4</v>
      </c>
      <c r="BA81" s="9">
        <v>2505</v>
      </c>
      <c r="BB81" s="9" t="s">
        <v>339</v>
      </c>
      <c r="BC81" s="5">
        <v>4</v>
      </c>
      <c r="BD81" s="30">
        <f t="shared" si="15"/>
        <v>3.6666666666666665</v>
      </c>
      <c r="BE81" s="19" t="s">
        <v>341</v>
      </c>
      <c r="BF81" s="6" t="s">
        <v>341</v>
      </c>
      <c r="BG81" s="6" t="s">
        <v>341</v>
      </c>
      <c r="BH81" s="6">
        <v>2.1</v>
      </c>
      <c r="BI81" s="6" t="s">
        <v>343</v>
      </c>
      <c r="BJ81" s="5">
        <v>3</v>
      </c>
      <c r="BK81" s="30">
        <f t="shared" si="11"/>
        <v>3</v>
      </c>
      <c r="BL81" s="19">
        <v>59</v>
      </c>
      <c r="BM81" s="6" t="s">
        <v>339</v>
      </c>
      <c r="BN81" s="5">
        <v>4</v>
      </c>
      <c r="BO81" s="6">
        <v>17.5</v>
      </c>
      <c r="BP81" s="6"/>
      <c r="BQ81" s="5">
        <v>4</v>
      </c>
      <c r="BR81" s="30">
        <f t="shared" si="16"/>
        <v>4</v>
      </c>
      <c r="BS81" s="19">
        <v>66</v>
      </c>
      <c r="BT81" s="6" t="s">
        <v>343</v>
      </c>
      <c r="BU81" s="5">
        <v>3</v>
      </c>
      <c r="BV81" s="10">
        <v>5.0000000000000001E-4</v>
      </c>
      <c r="BW81" s="6" t="s">
        <v>339</v>
      </c>
      <c r="BX81" s="5">
        <v>4</v>
      </c>
      <c r="BY81" s="6">
        <v>4.4000000000000004</v>
      </c>
      <c r="BZ81" s="6" t="s">
        <v>339</v>
      </c>
      <c r="CA81" s="5">
        <v>4</v>
      </c>
      <c r="CB81" s="30">
        <f t="shared" si="17"/>
        <v>3.6666666666666665</v>
      </c>
      <c r="CC81" s="19" t="s">
        <v>341</v>
      </c>
      <c r="CD81" s="6" t="s">
        <v>341</v>
      </c>
      <c r="CE81" s="6" t="s">
        <v>341</v>
      </c>
      <c r="CF81" s="6">
        <v>0</v>
      </c>
      <c r="CG81" s="6"/>
      <c r="CH81" s="5">
        <v>4</v>
      </c>
      <c r="CI81" s="8">
        <v>0.28999999999999998</v>
      </c>
      <c r="CJ81" s="8"/>
      <c r="CK81" s="5">
        <v>3</v>
      </c>
      <c r="CL81" s="30">
        <f t="shared" si="18"/>
        <v>3.5</v>
      </c>
    </row>
    <row r="82" spans="1:90">
      <c r="A82" s="5" t="s">
        <v>271</v>
      </c>
      <c r="B82" s="5" t="s">
        <v>517</v>
      </c>
      <c r="C82" s="19">
        <v>0.66700000000000004</v>
      </c>
      <c r="D82" s="6" t="s">
        <v>342</v>
      </c>
      <c r="E82" s="5">
        <v>2</v>
      </c>
      <c r="F82" s="7" t="s">
        <v>341</v>
      </c>
      <c r="G82" s="130" t="s">
        <v>341</v>
      </c>
      <c r="H82" s="6" t="s">
        <v>341</v>
      </c>
      <c r="I82" s="6" t="s">
        <v>417</v>
      </c>
      <c r="J82" s="6" t="s">
        <v>343</v>
      </c>
      <c r="K82" s="5">
        <v>3</v>
      </c>
      <c r="L82" s="20">
        <f t="shared" si="19"/>
        <v>2.5</v>
      </c>
      <c r="M82" s="19" t="s">
        <v>341</v>
      </c>
      <c r="N82" s="6" t="s">
        <v>341</v>
      </c>
      <c r="O82" s="6" t="s">
        <v>341</v>
      </c>
      <c r="P82" s="7">
        <v>2.5000000000000001E-2</v>
      </c>
      <c r="Q82" s="6" t="s">
        <v>339</v>
      </c>
      <c r="R82" s="5">
        <v>4</v>
      </c>
      <c r="S82" s="30">
        <f t="shared" si="20"/>
        <v>4</v>
      </c>
      <c r="T82" s="19">
        <v>102</v>
      </c>
      <c r="U82" s="6" t="s">
        <v>343</v>
      </c>
      <c r="V82" s="5">
        <v>3</v>
      </c>
      <c r="W82" s="7">
        <v>1.4999999999999999E-2</v>
      </c>
      <c r="X82" s="6" t="s">
        <v>339</v>
      </c>
      <c r="Y82" s="5">
        <v>4</v>
      </c>
      <c r="Z82" s="30">
        <f t="shared" si="12"/>
        <v>3.5</v>
      </c>
      <c r="AA82" s="36">
        <v>0.47699999999999998</v>
      </c>
      <c r="AB82" s="6" t="s">
        <v>338</v>
      </c>
      <c r="AC82" s="5">
        <v>1</v>
      </c>
      <c r="AD82" s="8" t="s">
        <v>341</v>
      </c>
      <c r="AE82" s="6" t="s">
        <v>341</v>
      </c>
      <c r="AF82" s="6" t="s">
        <v>341</v>
      </c>
      <c r="AG82" s="8" t="s">
        <v>341</v>
      </c>
      <c r="AH82" s="6" t="s">
        <v>341</v>
      </c>
      <c r="AI82" s="6" t="s">
        <v>341</v>
      </c>
      <c r="AJ82" s="8" t="s">
        <v>341</v>
      </c>
      <c r="AK82" s="6" t="s">
        <v>341</v>
      </c>
      <c r="AL82" s="6" t="s">
        <v>341</v>
      </c>
      <c r="AM82" s="30">
        <f t="shared" si="13"/>
        <v>1</v>
      </c>
      <c r="AN82" s="19" t="s">
        <v>341</v>
      </c>
      <c r="AO82" s="6" t="s">
        <v>341</v>
      </c>
      <c r="AP82" s="6" t="s">
        <v>341</v>
      </c>
      <c r="AQ82" s="6">
        <v>107</v>
      </c>
      <c r="AR82" s="6" t="s">
        <v>343</v>
      </c>
      <c r="AS82" s="5">
        <v>3</v>
      </c>
      <c r="AT82" s="30">
        <f t="shared" si="14"/>
        <v>3</v>
      </c>
      <c r="AU82" s="19">
        <v>0.38</v>
      </c>
      <c r="AV82" s="6" t="s">
        <v>342</v>
      </c>
      <c r="AW82" s="5">
        <v>2</v>
      </c>
      <c r="AX82" s="6" t="s">
        <v>341</v>
      </c>
      <c r="AY82" s="6" t="s">
        <v>341</v>
      </c>
      <c r="AZ82" s="6" t="s">
        <v>341</v>
      </c>
      <c r="BA82" s="9">
        <v>1027</v>
      </c>
      <c r="BB82" s="9" t="s">
        <v>339</v>
      </c>
      <c r="BC82" s="5">
        <v>4</v>
      </c>
      <c r="BD82" s="30">
        <f t="shared" si="15"/>
        <v>3</v>
      </c>
      <c r="BE82" s="19">
        <v>37</v>
      </c>
      <c r="BF82" s="6" t="s">
        <v>342</v>
      </c>
      <c r="BG82" s="5">
        <v>2</v>
      </c>
      <c r="BH82" s="6">
        <v>1.4</v>
      </c>
      <c r="BI82" s="6" t="s">
        <v>339</v>
      </c>
      <c r="BJ82" s="5">
        <v>4</v>
      </c>
      <c r="BK82" s="30">
        <f t="shared" si="11"/>
        <v>3</v>
      </c>
      <c r="BL82" s="19">
        <v>18</v>
      </c>
      <c r="BM82" s="6" t="s">
        <v>342</v>
      </c>
      <c r="BN82" s="5">
        <v>2</v>
      </c>
      <c r="BO82" s="6">
        <v>77.099999999999994</v>
      </c>
      <c r="BP82" s="6"/>
      <c r="BQ82" s="5">
        <v>3</v>
      </c>
      <c r="BR82" s="30">
        <f t="shared" si="16"/>
        <v>2.5</v>
      </c>
      <c r="BS82" s="19">
        <v>49</v>
      </c>
      <c r="BT82" s="6" t="s">
        <v>342</v>
      </c>
      <c r="BU82" s="5">
        <v>2</v>
      </c>
      <c r="BV82" s="10">
        <v>-2.0400000000000001E-2</v>
      </c>
      <c r="BW82" s="6" t="s">
        <v>338</v>
      </c>
      <c r="BX82" s="5">
        <v>1</v>
      </c>
      <c r="BY82" s="6">
        <v>-78.099999999999994</v>
      </c>
      <c r="BZ82" s="6" t="s">
        <v>343</v>
      </c>
      <c r="CA82" s="5">
        <v>3</v>
      </c>
      <c r="CB82" s="30">
        <f t="shared" si="17"/>
        <v>2</v>
      </c>
      <c r="CC82" s="19" t="s">
        <v>341</v>
      </c>
      <c r="CD82" s="6" t="s">
        <v>341</v>
      </c>
      <c r="CE82" s="6" t="s">
        <v>341</v>
      </c>
      <c r="CF82" s="6">
        <v>0</v>
      </c>
      <c r="CG82" s="6"/>
      <c r="CH82" s="5">
        <v>4</v>
      </c>
      <c r="CI82" s="8">
        <v>0.39</v>
      </c>
      <c r="CJ82" s="8"/>
      <c r="CK82" s="5">
        <v>3</v>
      </c>
      <c r="CL82" s="30">
        <f t="shared" si="18"/>
        <v>3.5</v>
      </c>
    </row>
    <row r="83" spans="1:90" ht="24">
      <c r="A83" s="5" t="s">
        <v>518</v>
      </c>
      <c r="B83" s="5" t="s">
        <v>519</v>
      </c>
      <c r="C83" s="19">
        <v>0.77</v>
      </c>
      <c r="D83" s="6" t="s">
        <v>343</v>
      </c>
      <c r="E83" s="5">
        <v>3</v>
      </c>
      <c r="F83" s="7" t="s">
        <v>341</v>
      </c>
      <c r="G83" s="130" t="s">
        <v>341</v>
      </c>
      <c r="H83" s="6" t="s">
        <v>341</v>
      </c>
      <c r="I83" s="6" t="s">
        <v>520</v>
      </c>
      <c r="J83" s="6" t="s">
        <v>343</v>
      </c>
      <c r="K83" s="5">
        <v>3</v>
      </c>
      <c r="L83" s="20">
        <f t="shared" si="19"/>
        <v>3</v>
      </c>
      <c r="M83" s="19">
        <v>3</v>
      </c>
      <c r="N83" s="6" t="s">
        <v>343</v>
      </c>
      <c r="O83" s="5">
        <v>3</v>
      </c>
      <c r="P83" s="7">
        <v>0.01</v>
      </c>
      <c r="Q83" s="6" t="s">
        <v>339</v>
      </c>
      <c r="R83" s="5">
        <v>4</v>
      </c>
      <c r="S83" s="30">
        <f t="shared" si="20"/>
        <v>3.5</v>
      </c>
      <c r="T83" s="19">
        <v>37</v>
      </c>
      <c r="U83" s="6" t="s">
        <v>339</v>
      </c>
      <c r="V83" s="5">
        <v>4</v>
      </c>
      <c r="W83" s="7">
        <v>1.2999999999999999E-2</v>
      </c>
      <c r="X83" s="6" t="s">
        <v>339</v>
      </c>
      <c r="Y83" s="5">
        <v>4</v>
      </c>
      <c r="Z83" s="30">
        <f t="shared" si="12"/>
        <v>4</v>
      </c>
      <c r="AA83" s="36">
        <v>0.188</v>
      </c>
      <c r="AB83" s="6" t="s">
        <v>342</v>
      </c>
      <c r="AC83" s="5">
        <v>2</v>
      </c>
      <c r="AD83" s="8">
        <v>0.03</v>
      </c>
      <c r="AE83" s="6" t="s">
        <v>339</v>
      </c>
      <c r="AF83" s="5">
        <v>4</v>
      </c>
      <c r="AG83" s="8">
        <v>0.99</v>
      </c>
      <c r="AH83" s="6" t="s">
        <v>339</v>
      </c>
      <c r="AI83" s="5">
        <v>4</v>
      </c>
      <c r="AJ83" s="8">
        <v>0.95</v>
      </c>
      <c r="AK83" s="6" t="s">
        <v>339</v>
      </c>
      <c r="AL83" s="5">
        <v>4</v>
      </c>
      <c r="AM83" s="30">
        <f t="shared" si="13"/>
        <v>3.5</v>
      </c>
      <c r="AN83" s="19" t="s">
        <v>341</v>
      </c>
      <c r="AO83" s="6" t="s">
        <v>341</v>
      </c>
      <c r="AP83" s="6" t="s">
        <v>341</v>
      </c>
      <c r="AQ83" s="6">
        <v>25</v>
      </c>
      <c r="AR83" s="6" t="s">
        <v>338</v>
      </c>
      <c r="AS83" s="5">
        <v>1</v>
      </c>
      <c r="AT83" s="30">
        <f t="shared" si="14"/>
        <v>1</v>
      </c>
      <c r="AU83" s="19" t="s">
        <v>341</v>
      </c>
      <c r="AV83" s="6" t="s">
        <v>341</v>
      </c>
      <c r="AW83" s="6" t="s">
        <v>341</v>
      </c>
      <c r="AX83" s="6" t="s">
        <v>341</v>
      </c>
      <c r="AY83" s="6" t="s">
        <v>341</v>
      </c>
      <c r="AZ83" s="6" t="s">
        <v>341</v>
      </c>
      <c r="BA83" s="6" t="s">
        <v>341</v>
      </c>
      <c r="BB83" s="6" t="s">
        <v>341</v>
      </c>
      <c r="BC83" s="6" t="s">
        <v>341</v>
      </c>
      <c r="BD83" s="30" t="str">
        <f t="shared" si="15"/>
        <v>N/A</v>
      </c>
      <c r="BE83" s="19">
        <v>95</v>
      </c>
      <c r="BF83" s="6" t="s">
        <v>339</v>
      </c>
      <c r="BG83" s="5">
        <v>4</v>
      </c>
      <c r="BH83" s="6" t="s">
        <v>341</v>
      </c>
      <c r="BI83" s="6" t="s">
        <v>341</v>
      </c>
      <c r="BJ83" s="6" t="s">
        <v>341</v>
      </c>
      <c r="BK83" s="30">
        <f t="shared" si="11"/>
        <v>4</v>
      </c>
      <c r="BL83" s="19">
        <v>39</v>
      </c>
      <c r="BM83" s="6" t="s">
        <v>343</v>
      </c>
      <c r="BN83" s="5">
        <v>3</v>
      </c>
      <c r="BO83" s="6">
        <v>62.6</v>
      </c>
      <c r="BP83" s="6"/>
      <c r="BQ83" s="5">
        <v>3</v>
      </c>
      <c r="BR83" s="30">
        <f t="shared" si="16"/>
        <v>3</v>
      </c>
      <c r="BS83" s="19">
        <v>130</v>
      </c>
      <c r="BT83" s="6" t="s">
        <v>339</v>
      </c>
      <c r="BU83" s="5">
        <v>4</v>
      </c>
      <c r="BV83" s="6" t="s">
        <v>341</v>
      </c>
      <c r="BW83" s="6" t="s">
        <v>341</v>
      </c>
      <c r="BX83" s="6" t="s">
        <v>341</v>
      </c>
      <c r="BY83" s="6" t="s">
        <v>341</v>
      </c>
      <c r="BZ83" s="6" t="s">
        <v>341</v>
      </c>
      <c r="CA83" s="6" t="s">
        <v>341</v>
      </c>
      <c r="CB83" s="30">
        <f t="shared" si="17"/>
        <v>4</v>
      </c>
      <c r="CC83" s="19" t="s">
        <v>341</v>
      </c>
      <c r="CD83" s="6" t="s">
        <v>341</v>
      </c>
      <c r="CE83" s="6" t="s">
        <v>341</v>
      </c>
      <c r="CF83" s="6">
        <v>2</v>
      </c>
      <c r="CG83" s="6"/>
      <c r="CH83" s="5">
        <v>3</v>
      </c>
      <c r="CI83" s="8">
        <v>0</v>
      </c>
      <c r="CJ83" s="8"/>
      <c r="CK83" s="5">
        <v>4</v>
      </c>
      <c r="CL83" s="30">
        <f t="shared" si="18"/>
        <v>3.5</v>
      </c>
    </row>
    <row r="84" spans="1:90">
      <c r="A84" s="6" t="s">
        <v>521</v>
      </c>
      <c r="B84" s="5" t="s">
        <v>522</v>
      </c>
      <c r="C84" s="19">
        <v>0.96099999999999997</v>
      </c>
      <c r="D84" s="6" t="s">
        <v>339</v>
      </c>
      <c r="E84" s="5">
        <v>4</v>
      </c>
      <c r="F84" s="7" t="s">
        <v>341</v>
      </c>
      <c r="G84" s="130" t="s">
        <v>341</v>
      </c>
      <c r="H84" s="6" t="s">
        <v>341</v>
      </c>
      <c r="I84" s="6" t="s">
        <v>414</v>
      </c>
      <c r="J84" s="6" t="s">
        <v>339</v>
      </c>
      <c r="K84" s="5">
        <v>4</v>
      </c>
      <c r="L84" s="20">
        <f t="shared" si="19"/>
        <v>4</v>
      </c>
      <c r="M84" s="19">
        <v>1</v>
      </c>
      <c r="N84" s="6" t="s">
        <v>339</v>
      </c>
      <c r="O84" s="5">
        <v>4</v>
      </c>
      <c r="P84" s="7" t="s">
        <v>341</v>
      </c>
      <c r="Q84" s="6" t="s">
        <v>341</v>
      </c>
      <c r="R84" s="7" t="s">
        <v>341</v>
      </c>
      <c r="S84" s="30">
        <f t="shared" si="20"/>
        <v>4</v>
      </c>
      <c r="T84" s="19">
        <v>2</v>
      </c>
      <c r="U84" s="6" t="s">
        <v>339</v>
      </c>
      <c r="V84" s="5">
        <v>4</v>
      </c>
      <c r="W84" s="7" t="s">
        <v>341</v>
      </c>
      <c r="X84" s="6" t="s">
        <v>341</v>
      </c>
      <c r="Y84" s="6" t="s">
        <v>341</v>
      </c>
      <c r="Z84" s="30">
        <f t="shared" si="12"/>
        <v>4</v>
      </c>
      <c r="AA84" s="36" t="s">
        <v>341</v>
      </c>
      <c r="AB84" s="6" t="s">
        <v>341</v>
      </c>
      <c r="AC84" s="6" t="s">
        <v>341</v>
      </c>
      <c r="AD84" s="8" t="s">
        <v>341</v>
      </c>
      <c r="AE84" s="6" t="s">
        <v>341</v>
      </c>
      <c r="AF84" s="6" t="s">
        <v>341</v>
      </c>
      <c r="AG84" s="8" t="s">
        <v>341</v>
      </c>
      <c r="AH84" s="6" t="s">
        <v>341</v>
      </c>
      <c r="AI84" s="6" t="s">
        <v>341</v>
      </c>
      <c r="AJ84" s="8" t="s">
        <v>341</v>
      </c>
      <c r="AK84" s="6" t="s">
        <v>341</v>
      </c>
      <c r="AL84" s="6" t="s">
        <v>341</v>
      </c>
      <c r="AM84" s="30" t="str">
        <f t="shared" si="13"/>
        <v>N/A</v>
      </c>
      <c r="AN84" s="19" t="s">
        <v>341</v>
      </c>
      <c r="AO84" s="6" t="s">
        <v>341</v>
      </c>
      <c r="AP84" s="6" t="s">
        <v>341</v>
      </c>
      <c r="AQ84" s="6">
        <v>140</v>
      </c>
      <c r="AR84" s="6" t="s">
        <v>339</v>
      </c>
      <c r="AS84" s="5">
        <v>4</v>
      </c>
      <c r="AT84" s="30">
        <f t="shared" si="14"/>
        <v>4</v>
      </c>
      <c r="AU84" s="19">
        <v>0.82</v>
      </c>
      <c r="AV84" s="6" t="s">
        <v>339</v>
      </c>
      <c r="AW84" s="5">
        <v>4</v>
      </c>
      <c r="AX84" s="6" t="s">
        <v>358</v>
      </c>
      <c r="AY84" s="6" t="s">
        <v>343</v>
      </c>
      <c r="AZ84" s="5">
        <v>3</v>
      </c>
      <c r="BA84" s="9">
        <v>51254</v>
      </c>
      <c r="BB84" s="9" t="s">
        <v>343</v>
      </c>
      <c r="BC84" s="5">
        <v>3</v>
      </c>
      <c r="BD84" s="30">
        <f t="shared" si="15"/>
        <v>3.3333333333333335</v>
      </c>
      <c r="BE84" s="19" t="s">
        <v>341</v>
      </c>
      <c r="BF84" s="6" t="s">
        <v>341</v>
      </c>
      <c r="BG84" s="6" t="s">
        <v>341</v>
      </c>
      <c r="BH84" s="6">
        <v>2.6</v>
      </c>
      <c r="BI84" s="6" t="s">
        <v>343</v>
      </c>
      <c r="BJ84" s="5">
        <v>3</v>
      </c>
      <c r="BK84" s="30">
        <f t="shared" si="11"/>
        <v>3</v>
      </c>
      <c r="BL84" s="19">
        <v>60</v>
      </c>
      <c r="BM84" s="6" t="s">
        <v>339</v>
      </c>
      <c r="BN84" s="5">
        <v>4</v>
      </c>
      <c r="BO84" s="6">
        <v>15.6</v>
      </c>
      <c r="BP84" s="6"/>
      <c r="BQ84" s="5">
        <v>4</v>
      </c>
      <c r="BR84" s="30">
        <f t="shared" si="16"/>
        <v>4</v>
      </c>
      <c r="BS84" s="19">
        <v>106</v>
      </c>
      <c r="BT84" s="6" t="s">
        <v>339</v>
      </c>
      <c r="BU84" s="5">
        <v>4</v>
      </c>
      <c r="BV84" s="10">
        <v>5.9999999999999995E-4</v>
      </c>
      <c r="BW84" s="6" t="s">
        <v>339</v>
      </c>
      <c r="BX84" s="5">
        <v>4</v>
      </c>
      <c r="BY84" s="6">
        <v>7.8</v>
      </c>
      <c r="BZ84" s="6" t="s">
        <v>339</v>
      </c>
      <c r="CA84" s="5">
        <v>4</v>
      </c>
      <c r="CB84" s="30">
        <f t="shared" si="17"/>
        <v>4</v>
      </c>
      <c r="CC84" s="19" t="s">
        <v>341</v>
      </c>
      <c r="CD84" s="6" t="s">
        <v>341</v>
      </c>
      <c r="CE84" s="6" t="s">
        <v>341</v>
      </c>
      <c r="CF84" s="6">
        <v>0</v>
      </c>
      <c r="CG84" s="6"/>
      <c r="CH84" s="5">
        <v>4</v>
      </c>
      <c r="CI84" s="8">
        <v>0.14000000000000001</v>
      </c>
      <c r="CJ84" s="8"/>
      <c r="CK84" s="5">
        <v>4</v>
      </c>
      <c r="CL84" s="30">
        <f t="shared" si="18"/>
        <v>4</v>
      </c>
    </row>
    <row r="85" spans="1:90">
      <c r="A85" s="6" t="s">
        <v>523</v>
      </c>
      <c r="B85" s="5" t="s">
        <v>524</v>
      </c>
      <c r="C85" s="19">
        <v>0.81599999999999995</v>
      </c>
      <c r="D85" s="6" t="s">
        <v>339</v>
      </c>
      <c r="E85" s="5">
        <v>4</v>
      </c>
      <c r="F85" s="7" t="s">
        <v>341</v>
      </c>
      <c r="G85" s="130" t="s">
        <v>341</v>
      </c>
      <c r="H85" s="6" t="s">
        <v>341</v>
      </c>
      <c r="I85" s="6" t="s">
        <v>341</v>
      </c>
      <c r="J85" s="6" t="s">
        <v>341</v>
      </c>
      <c r="K85" s="6" t="s">
        <v>341</v>
      </c>
      <c r="L85" s="20">
        <f t="shared" si="19"/>
        <v>4</v>
      </c>
      <c r="M85" s="19">
        <v>4</v>
      </c>
      <c r="N85" s="6" t="s">
        <v>342</v>
      </c>
      <c r="O85" s="5">
        <v>2</v>
      </c>
      <c r="P85" s="7" t="s">
        <v>341</v>
      </c>
      <c r="Q85" s="6" t="s">
        <v>341</v>
      </c>
      <c r="R85" s="7" t="s">
        <v>341</v>
      </c>
      <c r="S85" s="30">
        <f t="shared" si="20"/>
        <v>2</v>
      </c>
      <c r="T85" s="19">
        <v>72</v>
      </c>
      <c r="U85" s="6" t="s">
        <v>343</v>
      </c>
      <c r="V85" s="5">
        <v>3</v>
      </c>
      <c r="W85" s="7">
        <v>2E-3</v>
      </c>
      <c r="X85" s="6" t="s">
        <v>339</v>
      </c>
      <c r="Y85" s="5">
        <v>4</v>
      </c>
      <c r="Z85" s="30">
        <f t="shared" si="12"/>
        <v>3.5</v>
      </c>
      <c r="AA85" s="36" t="s">
        <v>369</v>
      </c>
      <c r="AB85" s="6" t="s">
        <v>343</v>
      </c>
      <c r="AC85" s="5">
        <v>3</v>
      </c>
      <c r="AD85" s="8" t="s">
        <v>341</v>
      </c>
      <c r="AE85" s="6" t="s">
        <v>341</v>
      </c>
      <c r="AF85" s="6" t="s">
        <v>341</v>
      </c>
      <c r="AG85" s="8" t="s">
        <v>341</v>
      </c>
      <c r="AH85" s="6" t="s">
        <v>341</v>
      </c>
      <c r="AI85" s="6" t="s">
        <v>341</v>
      </c>
      <c r="AJ85" s="8" t="s">
        <v>341</v>
      </c>
      <c r="AK85" s="6" t="s">
        <v>341</v>
      </c>
      <c r="AL85" s="6" t="s">
        <v>341</v>
      </c>
      <c r="AM85" s="30">
        <f t="shared" si="13"/>
        <v>3</v>
      </c>
      <c r="AN85" s="19" t="s">
        <v>341</v>
      </c>
      <c r="AO85" s="6" t="s">
        <v>341</v>
      </c>
      <c r="AP85" s="6" t="s">
        <v>341</v>
      </c>
      <c r="AQ85" s="6">
        <v>128</v>
      </c>
      <c r="AR85" s="6" t="s">
        <v>343</v>
      </c>
      <c r="AS85" s="5">
        <v>3</v>
      </c>
      <c r="AT85" s="30">
        <f t="shared" si="14"/>
        <v>3</v>
      </c>
      <c r="AU85" s="19" t="s">
        <v>341</v>
      </c>
      <c r="AV85" s="6" t="s">
        <v>341</v>
      </c>
      <c r="AW85" s="6" t="s">
        <v>341</v>
      </c>
      <c r="AX85" s="6" t="s">
        <v>355</v>
      </c>
      <c r="AY85" s="6" t="s">
        <v>339</v>
      </c>
      <c r="AZ85" s="5">
        <v>4</v>
      </c>
      <c r="BA85" s="6">
        <v>792</v>
      </c>
      <c r="BB85" s="6" t="s">
        <v>339</v>
      </c>
      <c r="BC85" s="5">
        <v>4</v>
      </c>
      <c r="BD85" s="30">
        <f t="shared" si="15"/>
        <v>4</v>
      </c>
      <c r="BE85" s="19" t="s">
        <v>341</v>
      </c>
      <c r="BF85" s="6" t="s">
        <v>341</v>
      </c>
      <c r="BG85" s="6" t="s">
        <v>341</v>
      </c>
      <c r="BH85" s="6">
        <v>4</v>
      </c>
      <c r="BI85" s="6" t="s">
        <v>338</v>
      </c>
      <c r="BJ85" s="5">
        <v>1</v>
      </c>
      <c r="BK85" s="30">
        <f t="shared" si="11"/>
        <v>1</v>
      </c>
      <c r="BL85" s="19">
        <v>18</v>
      </c>
      <c r="BM85" s="6" t="s">
        <v>342</v>
      </c>
      <c r="BN85" s="5">
        <v>2</v>
      </c>
      <c r="BO85" s="6">
        <v>49.5</v>
      </c>
      <c r="BP85" s="6"/>
      <c r="BQ85" s="5">
        <v>4</v>
      </c>
      <c r="BR85" s="30">
        <f t="shared" si="16"/>
        <v>3</v>
      </c>
      <c r="BS85" s="19">
        <v>95</v>
      </c>
      <c r="BT85" s="6" t="s">
        <v>343</v>
      </c>
      <c r="BU85" s="5">
        <v>3</v>
      </c>
      <c r="BV85" s="10">
        <v>-1.8100000000000002E-2</v>
      </c>
      <c r="BW85" s="6" t="s">
        <v>338</v>
      </c>
      <c r="BX85" s="5">
        <v>1</v>
      </c>
      <c r="BY85" s="6">
        <v>-0.1</v>
      </c>
      <c r="BZ85" s="6" t="s">
        <v>343</v>
      </c>
      <c r="CA85" s="5">
        <v>3</v>
      </c>
      <c r="CB85" s="30">
        <f t="shared" si="17"/>
        <v>2.3333333333333335</v>
      </c>
      <c r="CC85" s="19">
        <v>7</v>
      </c>
      <c r="CD85" s="6" t="s">
        <v>339</v>
      </c>
      <c r="CE85" s="5">
        <v>4</v>
      </c>
      <c r="CF85" s="6">
        <v>4</v>
      </c>
      <c r="CG85" s="6"/>
      <c r="CH85" s="5">
        <v>1</v>
      </c>
      <c r="CI85" s="8">
        <v>0.87</v>
      </c>
      <c r="CJ85" s="8"/>
      <c r="CK85" s="5">
        <v>1</v>
      </c>
      <c r="CL85" s="30">
        <f t="shared" si="18"/>
        <v>2</v>
      </c>
    </row>
    <row r="86" spans="1:90">
      <c r="A86" s="5" t="s">
        <v>272</v>
      </c>
      <c r="B86" s="5" t="s">
        <v>525</v>
      </c>
      <c r="C86" s="19">
        <v>0.54400000000000004</v>
      </c>
      <c r="D86" s="6" t="s">
        <v>338</v>
      </c>
      <c r="E86" s="5">
        <v>1</v>
      </c>
      <c r="F86" s="7">
        <v>0.215</v>
      </c>
      <c r="G86" s="130" t="s">
        <v>343</v>
      </c>
      <c r="H86" s="5">
        <v>3</v>
      </c>
      <c r="I86" s="6" t="s">
        <v>526</v>
      </c>
      <c r="J86" s="6" t="s">
        <v>342</v>
      </c>
      <c r="K86" s="5">
        <v>2</v>
      </c>
      <c r="L86" s="20">
        <f t="shared" si="19"/>
        <v>2</v>
      </c>
      <c r="M86" s="19">
        <v>5</v>
      </c>
      <c r="N86" s="6" t="s">
        <v>338</v>
      </c>
      <c r="O86" s="5">
        <v>1</v>
      </c>
      <c r="P86" s="7">
        <v>3.6999999999999998E-2</v>
      </c>
      <c r="Q86" s="6" t="s">
        <v>343</v>
      </c>
      <c r="R86" s="5">
        <v>3</v>
      </c>
      <c r="S86" s="30">
        <f t="shared" si="20"/>
        <v>2</v>
      </c>
      <c r="T86" s="19">
        <v>135</v>
      </c>
      <c r="U86" s="6" t="s">
        <v>342</v>
      </c>
      <c r="V86" s="5">
        <v>2</v>
      </c>
      <c r="W86" s="7">
        <v>0.04</v>
      </c>
      <c r="X86" s="6" t="s">
        <v>343</v>
      </c>
      <c r="Y86" s="5">
        <v>3</v>
      </c>
      <c r="Z86" s="30">
        <f t="shared" si="12"/>
        <v>2.5</v>
      </c>
      <c r="AA86" s="36">
        <v>9.8000000000000004E-2</v>
      </c>
      <c r="AB86" s="6" t="s">
        <v>343</v>
      </c>
      <c r="AC86" s="5">
        <v>3</v>
      </c>
      <c r="AD86" s="8">
        <v>0.11</v>
      </c>
      <c r="AE86" s="6" t="s">
        <v>343</v>
      </c>
      <c r="AF86" s="5">
        <v>3</v>
      </c>
      <c r="AG86" s="8">
        <v>0.52</v>
      </c>
      <c r="AH86" s="6" t="s">
        <v>342</v>
      </c>
      <c r="AI86" s="5">
        <v>2</v>
      </c>
      <c r="AJ86" s="8">
        <v>0.4</v>
      </c>
      <c r="AK86" s="6" t="s">
        <v>342</v>
      </c>
      <c r="AL86" s="5">
        <v>2</v>
      </c>
      <c r="AM86" s="30">
        <f t="shared" si="13"/>
        <v>2.5</v>
      </c>
      <c r="AN86" s="19" t="s">
        <v>348</v>
      </c>
      <c r="AO86" s="6" t="s">
        <v>343</v>
      </c>
      <c r="AP86" s="5">
        <v>3</v>
      </c>
      <c r="AQ86" s="6">
        <v>8</v>
      </c>
      <c r="AR86" s="6" t="s">
        <v>338</v>
      </c>
      <c r="AS86" s="5">
        <v>1</v>
      </c>
      <c r="AT86" s="30">
        <f t="shared" si="14"/>
        <v>2</v>
      </c>
      <c r="AU86" s="19">
        <v>0.37</v>
      </c>
      <c r="AV86" s="6" t="s">
        <v>342</v>
      </c>
      <c r="AW86" s="5">
        <v>2</v>
      </c>
      <c r="AX86" s="6" t="s">
        <v>341</v>
      </c>
      <c r="AY86" s="6" t="s">
        <v>341</v>
      </c>
      <c r="AZ86" s="6" t="s">
        <v>341</v>
      </c>
      <c r="BA86" s="9">
        <v>2833195</v>
      </c>
      <c r="BB86" s="9" t="s">
        <v>338</v>
      </c>
      <c r="BC86" s="5">
        <v>1</v>
      </c>
      <c r="BD86" s="30">
        <f t="shared" si="15"/>
        <v>1.5</v>
      </c>
      <c r="BE86" s="19">
        <v>11</v>
      </c>
      <c r="BF86" s="6" t="s">
        <v>338</v>
      </c>
      <c r="BG86" s="5">
        <v>1</v>
      </c>
      <c r="BH86" s="6">
        <v>3.7</v>
      </c>
      <c r="BI86" s="6" t="s">
        <v>338</v>
      </c>
      <c r="BJ86" s="5">
        <v>1</v>
      </c>
      <c r="BK86" s="30">
        <f t="shared" si="11"/>
        <v>1</v>
      </c>
      <c r="BL86" s="19">
        <v>22</v>
      </c>
      <c r="BM86" s="6" t="s">
        <v>342</v>
      </c>
      <c r="BN86" s="5">
        <v>2</v>
      </c>
      <c r="BO86" s="6">
        <v>89.7</v>
      </c>
      <c r="BP86" s="6"/>
      <c r="BQ86" s="5">
        <v>2</v>
      </c>
      <c r="BR86" s="30">
        <f t="shared" si="16"/>
        <v>2</v>
      </c>
      <c r="BS86" s="19">
        <v>15</v>
      </c>
      <c r="BT86" s="6" t="s">
        <v>342</v>
      </c>
      <c r="BU86" s="5">
        <v>2</v>
      </c>
      <c r="BV86" s="10">
        <v>-9.4000000000000004E-3</v>
      </c>
      <c r="BW86" s="6" t="s">
        <v>338</v>
      </c>
      <c r="BX86" s="5">
        <v>1</v>
      </c>
      <c r="BY86" s="6">
        <v>-36.799999999999997</v>
      </c>
      <c r="BZ86" s="6" t="s">
        <v>343</v>
      </c>
      <c r="CA86" s="5">
        <v>3</v>
      </c>
      <c r="CB86" s="30">
        <f t="shared" si="17"/>
        <v>2</v>
      </c>
      <c r="CC86" s="19">
        <v>5</v>
      </c>
      <c r="CD86" s="6" t="s">
        <v>339</v>
      </c>
      <c r="CE86" s="5">
        <v>4</v>
      </c>
      <c r="CF86" s="6">
        <v>4</v>
      </c>
      <c r="CG86" s="6"/>
      <c r="CH86" s="5">
        <v>1</v>
      </c>
      <c r="CI86" s="8">
        <v>0.47</v>
      </c>
      <c r="CJ86" s="8"/>
      <c r="CK86" s="5">
        <v>2</v>
      </c>
      <c r="CL86" s="30">
        <f t="shared" si="18"/>
        <v>2.3333333333333335</v>
      </c>
    </row>
    <row r="87" spans="1:90">
      <c r="A87" s="5" t="s">
        <v>273</v>
      </c>
      <c r="B87" s="5" t="s">
        <v>527</v>
      </c>
      <c r="C87" s="19">
        <v>0.71499999999999997</v>
      </c>
      <c r="D87" s="6" t="s">
        <v>343</v>
      </c>
      <c r="E87" s="5">
        <v>3</v>
      </c>
      <c r="F87" s="7">
        <v>0</v>
      </c>
      <c r="G87" s="130" t="s">
        <v>339</v>
      </c>
      <c r="H87" s="5">
        <v>4</v>
      </c>
      <c r="I87" s="6" t="s">
        <v>528</v>
      </c>
      <c r="J87" s="6" t="s">
        <v>343</v>
      </c>
      <c r="K87" s="5">
        <v>3</v>
      </c>
      <c r="L87" s="20">
        <f t="shared" si="19"/>
        <v>3.3333333333333335</v>
      </c>
      <c r="M87" s="19">
        <v>5</v>
      </c>
      <c r="N87" s="6" t="s">
        <v>338</v>
      </c>
      <c r="O87" s="5">
        <v>1</v>
      </c>
      <c r="P87" s="7" t="s">
        <v>341</v>
      </c>
      <c r="Q87" s="6" t="s">
        <v>341</v>
      </c>
      <c r="R87" s="7" t="s">
        <v>341</v>
      </c>
      <c r="S87" s="30">
        <f t="shared" si="20"/>
        <v>1</v>
      </c>
      <c r="T87" s="19" t="s">
        <v>341</v>
      </c>
      <c r="U87" s="6" t="s">
        <v>341</v>
      </c>
      <c r="V87" s="7" t="s">
        <v>341</v>
      </c>
      <c r="W87" s="7" t="s">
        <v>341</v>
      </c>
      <c r="X87" s="6" t="s">
        <v>341</v>
      </c>
      <c r="Y87" s="6" t="s">
        <v>341</v>
      </c>
      <c r="Z87" s="30" t="str">
        <f t="shared" si="12"/>
        <v>N/A</v>
      </c>
      <c r="AA87" s="36" t="s">
        <v>369</v>
      </c>
      <c r="AB87" s="6" t="s">
        <v>343</v>
      </c>
      <c r="AC87" s="5">
        <v>3</v>
      </c>
      <c r="AD87" s="8">
        <v>7.0000000000000007E-2</v>
      </c>
      <c r="AE87" s="6" t="s">
        <v>343</v>
      </c>
      <c r="AF87" s="5">
        <v>3</v>
      </c>
      <c r="AG87" s="8">
        <v>1</v>
      </c>
      <c r="AH87" s="6" t="s">
        <v>339</v>
      </c>
      <c r="AI87" s="5">
        <v>4</v>
      </c>
      <c r="AJ87" s="8">
        <v>0.84</v>
      </c>
      <c r="AK87" s="6" t="s">
        <v>339</v>
      </c>
      <c r="AL87" s="5">
        <v>4</v>
      </c>
      <c r="AM87" s="30">
        <f t="shared" si="13"/>
        <v>3.5</v>
      </c>
      <c r="AN87" s="19" t="s">
        <v>341</v>
      </c>
      <c r="AO87" s="6" t="s">
        <v>341</v>
      </c>
      <c r="AP87" s="6" t="s">
        <v>341</v>
      </c>
      <c r="AQ87" s="6" t="s">
        <v>341</v>
      </c>
      <c r="AR87" s="6" t="s">
        <v>341</v>
      </c>
      <c r="AS87" s="6" t="s">
        <v>341</v>
      </c>
      <c r="AT87" s="30" t="str">
        <f t="shared" si="14"/>
        <v>N/A</v>
      </c>
      <c r="AU87" s="19" t="s">
        <v>341</v>
      </c>
      <c r="AV87" s="6" t="s">
        <v>341</v>
      </c>
      <c r="AW87" s="6" t="s">
        <v>341</v>
      </c>
      <c r="AX87" s="6" t="s">
        <v>456</v>
      </c>
      <c r="AY87" s="6" t="s">
        <v>338</v>
      </c>
      <c r="AZ87" s="5">
        <v>1</v>
      </c>
      <c r="BA87" s="6" t="s">
        <v>341</v>
      </c>
      <c r="BB87" s="6" t="s">
        <v>341</v>
      </c>
      <c r="BC87" s="6" t="s">
        <v>341</v>
      </c>
      <c r="BD87" s="30">
        <f t="shared" si="15"/>
        <v>1</v>
      </c>
      <c r="BE87" s="19">
        <v>21</v>
      </c>
      <c r="BF87" s="6" t="s">
        <v>342</v>
      </c>
      <c r="BG87" s="5">
        <v>2</v>
      </c>
      <c r="BH87" s="6" t="s">
        <v>341</v>
      </c>
      <c r="BI87" s="6" t="s">
        <v>341</v>
      </c>
      <c r="BJ87" s="6" t="s">
        <v>341</v>
      </c>
      <c r="BK87" s="30">
        <f t="shared" si="11"/>
        <v>2</v>
      </c>
      <c r="BL87" s="19">
        <v>19</v>
      </c>
      <c r="BM87" s="6" t="s">
        <v>342</v>
      </c>
      <c r="BN87" s="5">
        <v>2</v>
      </c>
      <c r="BO87" s="6">
        <v>85.6</v>
      </c>
      <c r="BP87" s="6"/>
      <c r="BQ87" s="5">
        <v>2</v>
      </c>
      <c r="BR87" s="30">
        <f t="shared" si="16"/>
        <v>2</v>
      </c>
      <c r="BS87" s="19" t="s">
        <v>341</v>
      </c>
      <c r="BT87" s="6" t="s">
        <v>341</v>
      </c>
      <c r="BU87" s="6" t="s">
        <v>341</v>
      </c>
      <c r="BV87" s="10">
        <v>1.9E-3</v>
      </c>
      <c r="BW87" s="6" t="s">
        <v>339</v>
      </c>
      <c r="BX87" s="5">
        <v>4</v>
      </c>
      <c r="BY87" s="6" t="s">
        <v>341</v>
      </c>
      <c r="BZ87" s="6" t="s">
        <v>341</v>
      </c>
      <c r="CA87" s="6" t="s">
        <v>341</v>
      </c>
      <c r="CB87" s="30">
        <f t="shared" si="17"/>
        <v>4</v>
      </c>
      <c r="CC87" s="19">
        <v>15</v>
      </c>
      <c r="CD87" s="6" t="s">
        <v>343</v>
      </c>
      <c r="CE87" s="5">
        <v>3</v>
      </c>
      <c r="CF87" s="6" t="s">
        <v>341</v>
      </c>
      <c r="CG87" s="6"/>
      <c r="CH87" s="6" t="s">
        <v>341</v>
      </c>
      <c r="CI87" s="6" t="s">
        <v>341</v>
      </c>
      <c r="CJ87" s="6"/>
      <c r="CK87" s="6" t="s">
        <v>341</v>
      </c>
      <c r="CL87" s="30">
        <f t="shared" si="18"/>
        <v>3</v>
      </c>
    </row>
    <row r="88" spans="1:90">
      <c r="A88" s="5" t="s">
        <v>274</v>
      </c>
      <c r="B88" s="5" t="s">
        <v>529</v>
      </c>
      <c r="C88" s="19">
        <v>0.80500000000000005</v>
      </c>
      <c r="D88" s="6" t="s">
        <v>339</v>
      </c>
      <c r="E88" s="5">
        <v>4</v>
      </c>
      <c r="F88" s="7" t="s">
        <v>341</v>
      </c>
      <c r="G88" s="130" t="s">
        <v>341</v>
      </c>
      <c r="H88" s="6" t="s">
        <v>341</v>
      </c>
      <c r="I88" s="6" t="s">
        <v>530</v>
      </c>
      <c r="J88" s="6" t="s">
        <v>343</v>
      </c>
      <c r="K88" s="5">
        <v>3</v>
      </c>
      <c r="L88" s="20">
        <f t="shared" si="19"/>
        <v>3.5</v>
      </c>
      <c r="M88" s="19">
        <v>3</v>
      </c>
      <c r="N88" s="6" t="s">
        <v>343</v>
      </c>
      <c r="O88" s="5">
        <v>3</v>
      </c>
      <c r="P88" s="7">
        <v>6.0000000000000001E-3</v>
      </c>
      <c r="Q88" s="6" t="s">
        <v>339</v>
      </c>
      <c r="R88" s="5">
        <v>4</v>
      </c>
      <c r="S88" s="30">
        <f t="shared" si="20"/>
        <v>3.5</v>
      </c>
      <c r="T88" s="19">
        <v>96</v>
      </c>
      <c r="U88" s="6" t="s">
        <v>343</v>
      </c>
      <c r="V88" s="5">
        <v>3</v>
      </c>
      <c r="W88" s="7">
        <v>3.0000000000000001E-3</v>
      </c>
      <c r="X88" s="6" t="s">
        <v>339</v>
      </c>
      <c r="Y88" s="5">
        <v>4</v>
      </c>
      <c r="Z88" s="30">
        <f t="shared" si="12"/>
        <v>3.5</v>
      </c>
      <c r="AA88" s="36">
        <v>4.4999999999999998E-2</v>
      </c>
      <c r="AB88" s="6" t="s">
        <v>339</v>
      </c>
      <c r="AC88" s="5">
        <v>4</v>
      </c>
      <c r="AD88" s="8">
        <v>0.02</v>
      </c>
      <c r="AE88" s="6" t="s">
        <v>339</v>
      </c>
      <c r="AF88" s="5">
        <v>4</v>
      </c>
      <c r="AG88" s="8">
        <v>0.88</v>
      </c>
      <c r="AH88" s="6" t="s">
        <v>343</v>
      </c>
      <c r="AI88" s="5">
        <v>3</v>
      </c>
      <c r="AJ88" s="8">
        <v>0.63</v>
      </c>
      <c r="AK88" s="6" t="s">
        <v>343</v>
      </c>
      <c r="AL88" s="5">
        <v>3</v>
      </c>
      <c r="AM88" s="30">
        <f t="shared" si="13"/>
        <v>3.5</v>
      </c>
      <c r="AN88" s="19" t="s">
        <v>341</v>
      </c>
      <c r="AO88" s="6" t="s">
        <v>341</v>
      </c>
      <c r="AP88" s="6" t="s">
        <v>341</v>
      </c>
      <c r="AQ88" s="6">
        <v>133</v>
      </c>
      <c r="AR88" s="6" t="s">
        <v>343</v>
      </c>
      <c r="AS88" s="5">
        <v>3</v>
      </c>
      <c r="AT88" s="30">
        <f t="shared" si="14"/>
        <v>3</v>
      </c>
      <c r="AU88" s="19">
        <v>0.48</v>
      </c>
      <c r="AV88" s="6" t="s">
        <v>342</v>
      </c>
      <c r="AW88" s="5">
        <v>2</v>
      </c>
      <c r="AX88" s="6" t="s">
        <v>355</v>
      </c>
      <c r="AY88" s="6" t="s">
        <v>339</v>
      </c>
      <c r="AZ88" s="5">
        <v>4</v>
      </c>
      <c r="BA88" s="9">
        <v>156693</v>
      </c>
      <c r="BB88" s="9" t="s">
        <v>342</v>
      </c>
      <c r="BC88" s="5">
        <v>2</v>
      </c>
      <c r="BD88" s="30">
        <f t="shared" si="15"/>
        <v>2.6666666666666665</v>
      </c>
      <c r="BE88" s="19" t="s">
        <v>341</v>
      </c>
      <c r="BF88" s="6" t="s">
        <v>341</v>
      </c>
      <c r="BG88" s="6" t="s">
        <v>341</v>
      </c>
      <c r="BH88" s="6">
        <v>1.5</v>
      </c>
      <c r="BI88" s="6" t="s">
        <v>339</v>
      </c>
      <c r="BJ88" s="5">
        <v>4</v>
      </c>
      <c r="BK88" s="30">
        <f t="shared" si="11"/>
        <v>4</v>
      </c>
      <c r="BL88" s="19">
        <v>48</v>
      </c>
      <c r="BM88" s="6" t="s">
        <v>343</v>
      </c>
      <c r="BN88" s="5">
        <v>3</v>
      </c>
      <c r="BO88" s="6">
        <v>47.5</v>
      </c>
      <c r="BP88" s="6"/>
      <c r="BQ88" s="5">
        <v>4</v>
      </c>
      <c r="BR88" s="30">
        <f t="shared" si="16"/>
        <v>3.5</v>
      </c>
      <c r="BS88" s="19">
        <v>127</v>
      </c>
      <c r="BT88" s="6" t="s">
        <v>339</v>
      </c>
      <c r="BU88" s="5">
        <v>4</v>
      </c>
      <c r="BV88" s="10">
        <v>-2.7000000000000001E-3</v>
      </c>
      <c r="BW88" s="6" t="s">
        <v>342</v>
      </c>
      <c r="BX88" s="5">
        <v>2</v>
      </c>
      <c r="BY88" s="6">
        <v>-11.4</v>
      </c>
      <c r="BZ88" s="6" t="s">
        <v>343</v>
      </c>
      <c r="CA88" s="5">
        <v>3</v>
      </c>
      <c r="CB88" s="30">
        <f t="shared" si="17"/>
        <v>3</v>
      </c>
      <c r="CC88" s="19">
        <v>14</v>
      </c>
      <c r="CD88" s="6" t="s">
        <v>343</v>
      </c>
      <c r="CE88" s="5">
        <v>3</v>
      </c>
      <c r="CF88" s="6">
        <v>0</v>
      </c>
      <c r="CG88" s="6"/>
      <c r="CH88" s="5">
        <v>4</v>
      </c>
      <c r="CI88" s="8">
        <v>0</v>
      </c>
      <c r="CJ88" s="8"/>
      <c r="CK88" s="5">
        <v>4</v>
      </c>
      <c r="CL88" s="30">
        <f t="shared" si="18"/>
        <v>3.6666666666666665</v>
      </c>
    </row>
    <row r="89" spans="1:90" ht="24">
      <c r="A89" s="5" t="s">
        <v>275</v>
      </c>
      <c r="B89" s="5" t="s">
        <v>531</v>
      </c>
      <c r="C89" s="19">
        <v>0.55800000000000005</v>
      </c>
      <c r="D89" s="6" t="s">
        <v>342</v>
      </c>
      <c r="E89" s="5">
        <v>2</v>
      </c>
      <c r="F89" s="7">
        <v>0.25800000000000001</v>
      </c>
      <c r="G89" s="130" t="s">
        <v>343</v>
      </c>
      <c r="H89" s="5">
        <v>3</v>
      </c>
      <c r="I89" s="6" t="s">
        <v>532</v>
      </c>
      <c r="J89" s="6" t="s">
        <v>338</v>
      </c>
      <c r="K89" s="5">
        <v>1</v>
      </c>
      <c r="L89" s="20">
        <f t="shared" si="19"/>
        <v>2</v>
      </c>
      <c r="M89" s="19" t="s">
        <v>341</v>
      </c>
      <c r="N89" s="6" t="s">
        <v>341</v>
      </c>
      <c r="O89" s="6" t="s">
        <v>341</v>
      </c>
      <c r="P89" s="7">
        <v>0.24</v>
      </c>
      <c r="Q89" s="6" t="s">
        <v>342</v>
      </c>
      <c r="R89" s="5">
        <v>2</v>
      </c>
      <c r="S89" s="30">
        <f t="shared" si="20"/>
        <v>2</v>
      </c>
      <c r="T89" s="19">
        <v>169</v>
      </c>
      <c r="U89" s="6" t="s">
        <v>338</v>
      </c>
      <c r="V89" s="5">
        <v>1</v>
      </c>
      <c r="W89" s="7">
        <v>0.23599999999999999</v>
      </c>
      <c r="X89" s="6" t="s">
        <v>342</v>
      </c>
      <c r="Y89" s="5">
        <v>2</v>
      </c>
      <c r="Z89" s="30">
        <f t="shared" si="12"/>
        <v>1.5</v>
      </c>
      <c r="AA89" s="36" t="s">
        <v>369</v>
      </c>
      <c r="AB89" s="6" t="s">
        <v>343</v>
      </c>
      <c r="AC89" s="5">
        <v>3</v>
      </c>
      <c r="AD89" s="8" t="s">
        <v>341</v>
      </c>
      <c r="AE89" s="6" t="s">
        <v>341</v>
      </c>
      <c r="AF89" s="6" t="s">
        <v>341</v>
      </c>
      <c r="AG89" s="8" t="s">
        <v>341</v>
      </c>
      <c r="AH89" s="6" t="s">
        <v>341</v>
      </c>
      <c r="AI89" s="6" t="s">
        <v>341</v>
      </c>
      <c r="AJ89" s="8" t="s">
        <v>341</v>
      </c>
      <c r="AK89" s="6" t="s">
        <v>341</v>
      </c>
      <c r="AL89" s="6" t="s">
        <v>341</v>
      </c>
      <c r="AM89" s="30">
        <f t="shared" si="13"/>
        <v>3</v>
      </c>
      <c r="AN89" s="19" t="s">
        <v>341</v>
      </c>
      <c r="AO89" s="6" t="s">
        <v>341</v>
      </c>
      <c r="AP89" s="6" t="s">
        <v>341</v>
      </c>
      <c r="AQ89" s="6">
        <v>21</v>
      </c>
      <c r="AR89" s="6" t="s">
        <v>338</v>
      </c>
      <c r="AS89" s="5">
        <v>1</v>
      </c>
      <c r="AT89" s="30">
        <f t="shared" si="14"/>
        <v>1</v>
      </c>
      <c r="AU89" s="19" t="s">
        <v>341</v>
      </c>
      <c r="AV89" s="6" t="s">
        <v>341</v>
      </c>
      <c r="AW89" s="6" t="s">
        <v>341</v>
      </c>
      <c r="AX89" s="6" t="s">
        <v>355</v>
      </c>
      <c r="AY89" s="6" t="s">
        <v>339</v>
      </c>
      <c r="AZ89" s="5">
        <v>4</v>
      </c>
      <c r="BA89" s="9">
        <v>36080</v>
      </c>
      <c r="BB89" s="9" t="s">
        <v>343</v>
      </c>
      <c r="BC89" s="5">
        <v>3</v>
      </c>
      <c r="BD89" s="30">
        <f t="shared" si="15"/>
        <v>3.5</v>
      </c>
      <c r="BE89" s="19">
        <v>67</v>
      </c>
      <c r="BF89" s="6" t="s">
        <v>343</v>
      </c>
      <c r="BG89" s="5">
        <v>3</v>
      </c>
      <c r="BH89" s="6">
        <v>2.1</v>
      </c>
      <c r="BI89" s="6" t="s">
        <v>343</v>
      </c>
      <c r="BJ89" s="5">
        <v>3</v>
      </c>
      <c r="BK89" s="30">
        <f t="shared" si="11"/>
        <v>3</v>
      </c>
      <c r="BL89" s="19">
        <v>39</v>
      </c>
      <c r="BM89" s="6" t="s">
        <v>343</v>
      </c>
      <c r="BN89" s="5">
        <v>3</v>
      </c>
      <c r="BO89" s="6">
        <v>79.5</v>
      </c>
      <c r="BP89" s="6"/>
      <c r="BQ89" s="5">
        <v>3</v>
      </c>
      <c r="BR89" s="30">
        <f t="shared" si="16"/>
        <v>3</v>
      </c>
      <c r="BS89" s="19">
        <v>51</v>
      </c>
      <c r="BT89" s="6" t="s">
        <v>343</v>
      </c>
      <c r="BU89" s="5">
        <v>3</v>
      </c>
      <c r="BV89" s="10">
        <v>-8.9999999999999998E-4</v>
      </c>
      <c r="BW89" s="6" t="s">
        <v>343</v>
      </c>
      <c r="BX89" s="5">
        <v>3</v>
      </c>
      <c r="BY89" s="6">
        <v>-32.299999999999997</v>
      </c>
      <c r="BZ89" s="6" t="s">
        <v>343</v>
      </c>
      <c r="CA89" s="5">
        <v>3</v>
      </c>
      <c r="CB89" s="30">
        <f t="shared" si="17"/>
        <v>3</v>
      </c>
      <c r="CC89" s="19">
        <v>21</v>
      </c>
      <c r="CD89" s="6" t="s">
        <v>342</v>
      </c>
      <c r="CE89" s="5">
        <v>2</v>
      </c>
      <c r="CF89" s="6">
        <v>0</v>
      </c>
      <c r="CG89" s="6"/>
      <c r="CH89" s="5">
        <v>4</v>
      </c>
      <c r="CI89" s="8">
        <v>0</v>
      </c>
      <c r="CJ89" s="8"/>
      <c r="CK89" s="5">
        <v>4</v>
      </c>
      <c r="CL89" s="30">
        <f t="shared" si="18"/>
        <v>3.3333333333333335</v>
      </c>
    </row>
    <row r="90" spans="1:90">
      <c r="A90" s="5" t="s">
        <v>276</v>
      </c>
      <c r="B90" s="5" t="s">
        <v>533</v>
      </c>
      <c r="C90" s="19">
        <v>0.71699999999999997</v>
      </c>
      <c r="D90" s="6" t="s">
        <v>343</v>
      </c>
      <c r="E90" s="5">
        <v>3</v>
      </c>
      <c r="F90" s="7">
        <v>0.01</v>
      </c>
      <c r="G90" s="130" t="s">
        <v>339</v>
      </c>
      <c r="H90" s="5">
        <v>4</v>
      </c>
      <c r="I90" s="6" t="s">
        <v>534</v>
      </c>
      <c r="J90" s="6" t="s">
        <v>343</v>
      </c>
      <c r="K90" s="5">
        <v>3</v>
      </c>
      <c r="L90" s="20">
        <f t="shared" si="19"/>
        <v>3.3333333333333335</v>
      </c>
      <c r="M90" s="19">
        <v>3</v>
      </c>
      <c r="N90" s="6" t="s">
        <v>343</v>
      </c>
      <c r="O90" s="5">
        <v>3</v>
      </c>
      <c r="P90" s="7">
        <v>3.0000000000000001E-3</v>
      </c>
      <c r="Q90" s="6" t="s">
        <v>339</v>
      </c>
      <c r="R90" s="5">
        <v>4</v>
      </c>
      <c r="S90" s="30">
        <f t="shared" si="20"/>
        <v>3.5</v>
      </c>
      <c r="T90" s="19">
        <v>111</v>
      </c>
      <c r="U90" s="6" t="s">
        <v>343</v>
      </c>
      <c r="V90" s="5">
        <v>3</v>
      </c>
      <c r="W90" s="7">
        <v>3.0000000000000001E-3</v>
      </c>
      <c r="X90" s="6" t="s">
        <v>339</v>
      </c>
      <c r="Y90" s="5">
        <v>4</v>
      </c>
      <c r="Z90" s="30">
        <f t="shared" si="12"/>
        <v>3.5</v>
      </c>
      <c r="AA90" s="36">
        <v>5.3999999999999999E-2</v>
      </c>
      <c r="AB90" s="6" t="s">
        <v>343</v>
      </c>
      <c r="AC90" s="5">
        <v>3</v>
      </c>
      <c r="AD90" s="8">
        <v>0.18</v>
      </c>
      <c r="AE90" s="6" t="s">
        <v>342</v>
      </c>
      <c r="AF90" s="5">
        <v>2</v>
      </c>
      <c r="AG90" s="8">
        <v>0.91</v>
      </c>
      <c r="AH90" s="6" t="s">
        <v>339</v>
      </c>
      <c r="AI90" s="5">
        <v>4</v>
      </c>
      <c r="AJ90" s="8">
        <v>0.66</v>
      </c>
      <c r="AK90" s="6" t="s">
        <v>343</v>
      </c>
      <c r="AL90" s="5">
        <v>3</v>
      </c>
      <c r="AM90" s="30">
        <f t="shared" si="13"/>
        <v>3</v>
      </c>
      <c r="AN90" s="19" t="s">
        <v>341</v>
      </c>
      <c r="AO90" s="6" t="s">
        <v>341</v>
      </c>
      <c r="AP90" s="6" t="s">
        <v>341</v>
      </c>
      <c r="AQ90" s="6">
        <v>151</v>
      </c>
      <c r="AR90" s="6" t="s">
        <v>339</v>
      </c>
      <c r="AS90" s="5">
        <v>4</v>
      </c>
      <c r="AT90" s="30">
        <f t="shared" si="14"/>
        <v>4</v>
      </c>
      <c r="AU90" s="19">
        <v>0.46</v>
      </c>
      <c r="AV90" s="6" t="s">
        <v>342</v>
      </c>
      <c r="AW90" s="5">
        <v>2</v>
      </c>
      <c r="AX90" s="6" t="s">
        <v>361</v>
      </c>
      <c r="AY90" s="6" t="s">
        <v>342</v>
      </c>
      <c r="AZ90" s="5">
        <v>2</v>
      </c>
      <c r="BA90" s="9">
        <v>10835</v>
      </c>
      <c r="BB90" s="9" t="s">
        <v>343</v>
      </c>
      <c r="BC90" s="5">
        <v>3</v>
      </c>
      <c r="BD90" s="30">
        <f t="shared" si="15"/>
        <v>2.3333333333333335</v>
      </c>
      <c r="BE90" s="19">
        <v>104</v>
      </c>
      <c r="BF90" s="6" t="s">
        <v>339</v>
      </c>
      <c r="BG90" s="5">
        <v>4</v>
      </c>
      <c r="BH90" s="6">
        <v>2</v>
      </c>
      <c r="BI90" s="6" t="s">
        <v>343</v>
      </c>
      <c r="BJ90" s="5">
        <v>3</v>
      </c>
      <c r="BK90" s="30">
        <f t="shared" si="11"/>
        <v>3.5</v>
      </c>
      <c r="BL90" s="19">
        <v>37</v>
      </c>
      <c r="BM90" s="6" t="s">
        <v>343</v>
      </c>
      <c r="BN90" s="5">
        <v>3</v>
      </c>
      <c r="BO90" s="6">
        <v>65.400000000000006</v>
      </c>
      <c r="BP90" s="6"/>
      <c r="BQ90" s="5">
        <v>3</v>
      </c>
      <c r="BR90" s="30">
        <f t="shared" si="16"/>
        <v>3</v>
      </c>
      <c r="BS90" s="19">
        <v>20</v>
      </c>
      <c r="BT90" s="6" t="s">
        <v>342</v>
      </c>
      <c r="BU90" s="5">
        <v>2</v>
      </c>
      <c r="BV90" s="10">
        <v>-1.9300000000000001E-2</v>
      </c>
      <c r="BW90" s="6" t="s">
        <v>338</v>
      </c>
      <c r="BX90" s="5">
        <v>1</v>
      </c>
      <c r="BY90" s="6">
        <v>-346.8</v>
      </c>
      <c r="BZ90" s="6" t="s">
        <v>342</v>
      </c>
      <c r="CA90" s="5">
        <v>2</v>
      </c>
      <c r="CB90" s="30">
        <f t="shared" si="17"/>
        <v>1.6666666666666667</v>
      </c>
      <c r="CC90" s="19">
        <v>52</v>
      </c>
      <c r="CD90" s="6" t="s">
        <v>338</v>
      </c>
      <c r="CE90" s="5">
        <v>1</v>
      </c>
      <c r="CF90" s="6">
        <v>0</v>
      </c>
      <c r="CG90" s="6"/>
      <c r="CH90" s="5">
        <v>4</v>
      </c>
      <c r="CI90" s="8">
        <v>0</v>
      </c>
      <c r="CJ90" s="8"/>
      <c r="CK90" s="5">
        <v>4</v>
      </c>
      <c r="CL90" s="30">
        <f t="shared" si="18"/>
        <v>3</v>
      </c>
    </row>
    <row r="91" spans="1:90">
      <c r="A91" s="5" t="s">
        <v>277</v>
      </c>
      <c r="B91" s="5" t="s">
        <v>535</v>
      </c>
      <c r="C91" s="19">
        <v>0.76200000000000001</v>
      </c>
      <c r="D91" s="6" t="s">
        <v>343</v>
      </c>
      <c r="E91" s="5">
        <v>3</v>
      </c>
      <c r="F91" s="7">
        <v>1.0999999999999999E-2</v>
      </c>
      <c r="G91" s="130" t="s">
        <v>339</v>
      </c>
      <c r="H91" s="5">
        <v>4</v>
      </c>
      <c r="I91" s="6" t="s">
        <v>536</v>
      </c>
      <c r="J91" s="6" t="s">
        <v>342</v>
      </c>
      <c r="K91" s="5">
        <v>2</v>
      </c>
      <c r="L91" s="20">
        <f t="shared" si="19"/>
        <v>3</v>
      </c>
      <c r="M91" s="19">
        <v>4</v>
      </c>
      <c r="N91" s="6" t="s">
        <v>342</v>
      </c>
      <c r="O91" s="5">
        <v>2</v>
      </c>
      <c r="P91" s="7">
        <v>2.9100000000000001E-2</v>
      </c>
      <c r="Q91" s="6" t="s">
        <v>339</v>
      </c>
      <c r="R91" s="5">
        <v>4</v>
      </c>
      <c r="S91" s="30">
        <f t="shared" si="20"/>
        <v>3</v>
      </c>
      <c r="T91" s="19">
        <v>90</v>
      </c>
      <c r="U91" s="6" t="s">
        <v>343</v>
      </c>
      <c r="V91" s="5">
        <v>3</v>
      </c>
      <c r="W91" s="7">
        <v>0.03</v>
      </c>
      <c r="X91" s="6" t="s">
        <v>343</v>
      </c>
      <c r="Y91" s="5">
        <v>3</v>
      </c>
      <c r="Z91" s="30">
        <f t="shared" si="12"/>
        <v>3</v>
      </c>
      <c r="AA91" s="36">
        <v>0.218</v>
      </c>
      <c r="AB91" s="6" t="s">
        <v>342</v>
      </c>
      <c r="AC91" s="5">
        <v>2</v>
      </c>
      <c r="AD91" s="8">
        <v>0.15</v>
      </c>
      <c r="AE91" s="6" t="s">
        <v>342</v>
      </c>
      <c r="AF91" s="5">
        <v>2</v>
      </c>
      <c r="AG91" s="8">
        <v>0.92</v>
      </c>
      <c r="AH91" s="6" t="s">
        <v>339</v>
      </c>
      <c r="AI91" s="5">
        <v>4</v>
      </c>
      <c r="AJ91" s="8">
        <v>0.63</v>
      </c>
      <c r="AK91" s="6" t="s">
        <v>343</v>
      </c>
      <c r="AL91" s="5">
        <v>3</v>
      </c>
      <c r="AM91" s="30">
        <f t="shared" si="13"/>
        <v>2.75</v>
      </c>
      <c r="AN91" s="19" t="s">
        <v>341</v>
      </c>
      <c r="AO91" s="6" t="s">
        <v>341</v>
      </c>
      <c r="AP91" s="6" t="s">
        <v>341</v>
      </c>
      <c r="AQ91" s="6">
        <v>118</v>
      </c>
      <c r="AR91" s="6" t="s">
        <v>343</v>
      </c>
      <c r="AS91" s="5">
        <v>3</v>
      </c>
      <c r="AT91" s="30">
        <f t="shared" si="14"/>
        <v>3</v>
      </c>
      <c r="AU91" s="19">
        <v>0.46</v>
      </c>
      <c r="AV91" s="6" t="s">
        <v>342</v>
      </c>
      <c r="AW91" s="5">
        <v>2</v>
      </c>
      <c r="AX91" s="6" t="s">
        <v>355</v>
      </c>
      <c r="AY91" s="6" t="s">
        <v>339</v>
      </c>
      <c r="AZ91" s="5">
        <v>4</v>
      </c>
      <c r="BA91" s="9">
        <v>1834632</v>
      </c>
      <c r="BB91" s="9" t="s">
        <v>338</v>
      </c>
      <c r="BC91" s="5">
        <v>1</v>
      </c>
      <c r="BD91" s="30">
        <f t="shared" si="15"/>
        <v>2.3333333333333335</v>
      </c>
      <c r="BE91" s="19">
        <v>101</v>
      </c>
      <c r="BF91" s="6" t="s">
        <v>339</v>
      </c>
      <c r="BG91" s="5">
        <v>4</v>
      </c>
      <c r="BH91" s="6">
        <v>1.6</v>
      </c>
      <c r="BI91" s="6" t="s">
        <v>339</v>
      </c>
      <c r="BJ91" s="5">
        <v>4</v>
      </c>
      <c r="BK91" s="30">
        <f t="shared" si="11"/>
        <v>4</v>
      </c>
      <c r="BL91" s="19">
        <v>42</v>
      </c>
      <c r="BM91" s="6" t="s">
        <v>343</v>
      </c>
      <c r="BN91" s="5">
        <v>3</v>
      </c>
      <c r="BO91" s="6">
        <v>69.8</v>
      </c>
      <c r="BP91" s="6"/>
      <c r="BQ91" s="5">
        <v>3</v>
      </c>
      <c r="BR91" s="30">
        <f t="shared" si="16"/>
        <v>3</v>
      </c>
      <c r="BS91" s="19">
        <v>46</v>
      </c>
      <c r="BT91" s="6" t="s">
        <v>342</v>
      </c>
      <c r="BU91" s="5">
        <v>2</v>
      </c>
      <c r="BV91" s="10">
        <v>-2.3E-3</v>
      </c>
      <c r="BW91" s="6" t="s">
        <v>342</v>
      </c>
      <c r="BX91" s="5">
        <v>2</v>
      </c>
      <c r="BY91" s="6">
        <v>-171.9</v>
      </c>
      <c r="BZ91" s="6" t="s">
        <v>342</v>
      </c>
      <c r="CA91" s="5">
        <v>2</v>
      </c>
      <c r="CB91" s="30">
        <f t="shared" si="17"/>
        <v>2</v>
      </c>
      <c r="CC91" s="19" t="s">
        <v>341</v>
      </c>
      <c r="CD91" s="6" t="s">
        <v>341</v>
      </c>
      <c r="CE91" s="6" t="s">
        <v>341</v>
      </c>
      <c r="CF91" s="6">
        <v>2</v>
      </c>
      <c r="CG91" s="6"/>
      <c r="CH91" s="5">
        <v>3</v>
      </c>
      <c r="CI91" s="8">
        <v>0.56999999999999995</v>
      </c>
      <c r="CJ91" s="8"/>
      <c r="CK91" s="5">
        <v>2</v>
      </c>
      <c r="CL91" s="30">
        <f t="shared" si="18"/>
        <v>2.5</v>
      </c>
    </row>
    <row r="92" spans="1:90">
      <c r="A92" s="5" t="s">
        <v>278</v>
      </c>
      <c r="B92" s="5" t="s">
        <v>537</v>
      </c>
      <c r="C92" s="19">
        <v>0.69899999999999995</v>
      </c>
      <c r="D92" s="6" t="s">
        <v>342</v>
      </c>
      <c r="E92" s="5">
        <v>2</v>
      </c>
      <c r="F92" s="7">
        <v>1.2999999999999999E-2</v>
      </c>
      <c r="G92" s="130" t="s">
        <v>339</v>
      </c>
      <c r="H92" s="5">
        <v>4</v>
      </c>
      <c r="I92" s="6" t="s">
        <v>538</v>
      </c>
      <c r="J92" s="6" t="s">
        <v>342</v>
      </c>
      <c r="K92" s="5">
        <v>2</v>
      </c>
      <c r="L92" s="20">
        <f t="shared" si="19"/>
        <v>2.6666666666666665</v>
      </c>
      <c r="M92" s="19">
        <v>5</v>
      </c>
      <c r="N92" s="6" t="s">
        <v>338</v>
      </c>
      <c r="O92" s="5">
        <v>1</v>
      </c>
      <c r="P92" s="7">
        <v>2.8000000000000001E-2</v>
      </c>
      <c r="Q92" s="6" t="s">
        <v>339</v>
      </c>
      <c r="R92" s="5">
        <v>4</v>
      </c>
      <c r="S92" s="30">
        <f t="shared" si="20"/>
        <v>2.5</v>
      </c>
      <c r="T92" s="19">
        <v>101</v>
      </c>
      <c r="U92" s="6" t="s">
        <v>343</v>
      </c>
      <c r="V92" s="5">
        <v>3</v>
      </c>
      <c r="W92" s="7">
        <v>1.6E-2</v>
      </c>
      <c r="X92" s="6" t="s">
        <v>339</v>
      </c>
      <c r="Y92" s="5">
        <v>4</v>
      </c>
      <c r="Z92" s="30">
        <f t="shared" si="12"/>
        <v>3.5</v>
      </c>
      <c r="AA92" s="36">
        <v>0.02</v>
      </c>
      <c r="AB92" s="6" t="s">
        <v>339</v>
      </c>
      <c r="AC92" s="5">
        <v>4</v>
      </c>
      <c r="AD92" s="8" t="s">
        <v>341</v>
      </c>
      <c r="AE92" s="6" t="s">
        <v>341</v>
      </c>
      <c r="AF92" s="6" t="s">
        <v>341</v>
      </c>
      <c r="AG92" s="8">
        <v>0.91</v>
      </c>
      <c r="AH92" s="6" t="s">
        <v>339</v>
      </c>
      <c r="AI92" s="5">
        <v>4</v>
      </c>
      <c r="AJ92" s="8">
        <v>0.78</v>
      </c>
      <c r="AK92" s="6" t="s">
        <v>343</v>
      </c>
      <c r="AL92" s="5">
        <v>3</v>
      </c>
      <c r="AM92" s="30">
        <f t="shared" si="13"/>
        <v>3.6666666666666665</v>
      </c>
      <c r="AN92" s="19" t="s">
        <v>341</v>
      </c>
      <c r="AO92" s="6" t="s">
        <v>341</v>
      </c>
      <c r="AP92" s="6" t="s">
        <v>341</v>
      </c>
      <c r="AQ92" s="6">
        <v>30</v>
      </c>
      <c r="AR92" s="6" t="s">
        <v>338</v>
      </c>
      <c r="AS92" s="5">
        <v>1</v>
      </c>
      <c r="AT92" s="30">
        <f t="shared" si="14"/>
        <v>1</v>
      </c>
      <c r="AU92" s="19">
        <v>0.42</v>
      </c>
      <c r="AV92" s="6" t="s">
        <v>342</v>
      </c>
      <c r="AW92" s="5">
        <v>2</v>
      </c>
      <c r="AX92" s="6" t="s">
        <v>355</v>
      </c>
      <c r="AY92" s="6" t="s">
        <v>339</v>
      </c>
      <c r="AZ92" s="5">
        <v>4</v>
      </c>
      <c r="BA92" s="9">
        <v>235552</v>
      </c>
      <c r="BB92" s="9" t="s">
        <v>342</v>
      </c>
      <c r="BC92" s="5">
        <v>2</v>
      </c>
      <c r="BD92" s="30">
        <f t="shared" si="15"/>
        <v>2.6666666666666665</v>
      </c>
      <c r="BE92" s="19">
        <v>29</v>
      </c>
      <c r="BF92" s="6" t="s">
        <v>342</v>
      </c>
      <c r="BG92" s="5">
        <v>2</v>
      </c>
      <c r="BH92" s="6">
        <v>1.5</v>
      </c>
      <c r="BI92" s="6" t="s">
        <v>339</v>
      </c>
      <c r="BJ92" s="5">
        <v>4</v>
      </c>
      <c r="BK92" s="30">
        <f t="shared" si="11"/>
        <v>3</v>
      </c>
      <c r="BL92" s="19">
        <v>30</v>
      </c>
      <c r="BM92" s="6" t="s">
        <v>342</v>
      </c>
      <c r="BN92" s="5">
        <v>2</v>
      </c>
      <c r="BO92" s="6">
        <v>80.5</v>
      </c>
      <c r="BP92" s="6"/>
      <c r="BQ92" s="5">
        <v>2</v>
      </c>
      <c r="BR92" s="30">
        <f t="shared" si="16"/>
        <v>2</v>
      </c>
      <c r="BS92" s="19">
        <v>17</v>
      </c>
      <c r="BT92" s="6" t="s">
        <v>342</v>
      </c>
      <c r="BU92" s="5">
        <v>2</v>
      </c>
      <c r="BV92" s="7">
        <v>5.0000000000000001E-3</v>
      </c>
      <c r="BW92" s="6" t="s">
        <v>339</v>
      </c>
      <c r="BX92" s="5">
        <v>4</v>
      </c>
      <c r="BY92" s="6">
        <v>34.9</v>
      </c>
      <c r="BZ92" s="6" t="s">
        <v>339</v>
      </c>
      <c r="CA92" s="5">
        <v>4</v>
      </c>
      <c r="CB92" s="30">
        <f t="shared" si="17"/>
        <v>3.3333333333333335</v>
      </c>
      <c r="CC92" s="19">
        <v>38</v>
      </c>
      <c r="CD92" s="6" t="s">
        <v>338</v>
      </c>
      <c r="CE92" s="5">
        <v>1</v>
      </c>
      <c r="CF92" s="6">
        <v>1</v>
      </c>
      <c r="CG92" s="6"/>
      <c r="CH92" s="5">
        <v>3</v>
      </c>
      <c r="CI92" s="8">
        <v>0.26</v>
      </c>
      <c r="CJ92" s="8"/>
      <c r="CK92" s="5">
        <v>3</v>
      </c>
      <c r="CL92" s="30">
        <f t="shared" si="18"/>
        <v>2.3333333333333335</v>
      </c>
    </row>
    <row r="93" spans="1:90">
      <c r="A93" s="5" t="s">
        <v>539</v>
      </c>
      <c r="B93" s="5" t="s">
        <v>540</v>
      </c>
      <c r="C93" s="19">
        <v>0.876</v>
      </c>
      <c r="D93" s="6" t="s">
        <v>339</v>
      </c>
      <c r="E93" s="5">
        <v>4</v>
      </c>
      <c r="F93" s="7" t="s">
        <v>341</v>
      </c>
      <c r="G93" s="130" t="s">
        <v>341</v>
      </c>
      <c r="H93" s="6" t="s">
        <v>341</v>
      </c>
      <c r="I93" s="6" t="s">
        <v>494</v>
      </c>
      <c r="J93" s="6" t="s">
        <v>339</v>
      </c>
      <c r="K93" s="5">
        <v>4</v>
      </c>
      <c r="L93" s="20">
        <f t="shared" si="19"/>
        <v>4</v>
      </c>
      <c r="M93" s="19">
        <v>3</v>
      </c>
      <c r="N93" s="6" t="s">
        <v>343</v>
      </c>
      <c r="O93" s="5">
        <v>3</v>
      </c>
      <c r="P93" s="7" t="s">
        <v>341</v>
      </c>
      <c r="Q93" s="6" t="s">
        <v>341</v>
      </c>
      <c r="R93" s="7" t="s">
        <v>341</v>
      </c>
      <c r="S93" s="30">
        <f t="shared" si="20"/>
        <v>3</v>
      </c>
      <c r="T93" s="19">
        <v>31</v>
      </c>
      <c r="U93" s="6" t="s">
        <v>339</v>
      </c>
      <c r="V93" s="5">
        <v>4</v>
      </c>
      <c r="W93" s="7" t="s">
        <v>341</v>
      </c>
      <c r="X93" s="6" t="s">
        <v>341</v>
      </c>
      <c r="Y93" s="6" t="s">
        <v>341</v>
      </c>
      <c r="Z93" s="30">
        <f t="shared" si="12"/>
        <v>4</v>
      </c>
      <c r="AA93" s="36" t="s">
        <v>341</v>
      </c>
      <c r="AB93" s="6" t="s">
        <v>341</v>
      </c>
      <c r="AC93" s="6" t="s">
        <v>341</v>
      </c>
      <c r="AD93" s="8" t="s">
        <v>341</v>
      </c>
      <c r="AE93" s="6" t="s">
        <v>341</v>
      </c>
      <c r="AF93" s="6" t="s">
        <v>341</v>
      </c>
      <c r="AG93" s="8" t="s">
        <v>341</v>
      </c>
      <c r="AH93" s="6" t="s">
        <v>341</v>
      </c>
      <c r="AI93" s="6" t="s">
        <v>341</v>
      </c>
      <c r="AJ93" s="8" t="s">
        <v>341</v>
      </c>
      <c r="AK93" s="6" t="s">
        <v>341</v>
      </c>
      <c r="AL93" s="6" t="s">
        <v>341</v>
      </c>
      <c r="AM93" s="30" t="str">
        <f t="shared" si="13"/>
        <v>N/A</v>
      </c>
      <c r="AN93" s="19" t="s">
        <v>341</v>
      </c>
      <c r="AO93" s="6" t="s">
        <v>341</v>
      </c>
      <c r="AP93" s="6" t="s">
        <v>341</v>
      </c>
      <c r="AQ93" s="6">
        <v>100</v>
      </c>
      <c r="AR93" s="6" t="s">
        <v>343</v>
      </c>
      <c r="AS93" s="5">
        <v>3</v>
      </c>
      <c r="AT93" s="30">
        <f t="shared" si="14"/>
        <v>3</v>
      </c>
      <c r="AU93" s="19">
        <v>0.6</v>
      </c>
      <c r="AV93" s="6" t="s">
        <v>343</v>
      </c>
      <c r="AW93" s="5">
        <v>3</v>
      </c>
      <c r="AX93" s="6" t="s">
        <v>358</v>
      </c>
      <c r="AY93" s="6" t="s">
        <v>343</v>
      </c>
      <c r="AZ93" s="5">
        <v>3</v>
      </c>
      <c r="BA93" s="9">
        <v>10085</v>
      </c>
      <c r="BB93" s="9" t="s">
        <v>343</v>
      </c>
      <c r="BC93" s="5">
        <v>3</v>
      </c>
      <c r="BD93" s="30">
        <f t="shared" si="15"/>
        <v>3</v>
      </c>
      <c r="BE93" s="19" t="s">
        <v>341</v>
      </c>
      <c r="BF93" s="6" t="s">
        <v>341</v>
      </c>
      <c r="BG93" s="6" t="s">
        <v>341</v>
      </c>
      <c r="BH93" s="6" t="s">
        <v>341</v>
      </c>
      <c r="BI93" s="6" t="s">
        <v>341</v>
      </c>
      <c r="BJ93" s="6" t="s">
        <v>341</v>
      </c>
      <c r="BK93" s="30" t="str">
        <f t="shared" si="11"/>
        <v>N/A</v>
      </c>
      <c r="BL93" s="19">
        <v>47</v>
      </c>
      <c r="BM93" s="6" t="s">
        <v>343</v>
      </c>
      <c r="BN93" s="5">
        <v>3</v>
      </c>
      <c r="BO93" s="6">
        <v>42.2</v>
      </c>
      <c r="BP93" s="6"/>
      <c r="BQ93" s="5">
        <v>4</v>
      </c>
      <c r="BR93" s="30">
        <f t="shared" si="16"/>
        <v>3.5</v>
      </c>
      <c r="BS93" s="19">
        <v>93</v>
      </c>
      <c r="BT93" s="6" t="s">
        <v>343</v>
      </c>
      <c r="BU93" s="5">
        <v>3</v>
      </c>
      <c r="BV93" s="10">
        <v>1.6000000000000001E-3</v>
      </c>
      <c r="BW93" s="6" t="s">
        <v>339</v>
      </c>
      <c r="BX93" s="5">
        <v>4</v>
      </c>
      <c r="BY93" s="6">
        <v>15.4</v>
      </c>
      <c r="BZ93" s="6" t="s">
        <v>339</v>
      </c>
      <c r="CA93" s="5">
        <v>4</v>
      </c>
      <c r="CB93" s="30">
        <f t="shared" si="17"/>
        <v>3.6666666666666665</v>
      </c>
      <c r="CC93" s="19">
        <v>5</v>
      </c>
      <c r="CD93" s="6" t="s">
        <v>339</v>
      </c>
      <c r="CE93" s="5">
        <v>4</v>
      </c>
      <c r="CF93" s="6">
        <v>1</v>
      </c>
      <c r="CG93" s="6"/>
      <c r="CH93" s="5">
        <v>3</v>
      </c>
      <c r="CI93" s="8">
        <v>0.15</v>
      </c>
      <c r="CJ93" s="8"/>
      <c r="CK93" s="5">
        <v>4</v>
      </c>
      <c r="CL93" s="30">
        <f t="shared" si="18"/>
        <v>3.6666666666666665</v>
      </c>
    </row>
    <row r="94" spans="1:90">
      <c r="A94" s="5" t="s">
        <v>541</v>
      </c>
      <c r="B94" s="5" t="s">
        <v>542</v>
      </c>
      <c r="C94" s="19">
        <v>0.86599999999999999</v>
      </c>
      <c r="D94" s="6" t="s">
        <v>339</v>
      </c>
      <c r="E94" s="5">
        <v>4</v>
      </c>
      <c r="F94" s="7" t="s">
        <v>341</v>
      </c>
      <c r="G94" s="130" t="s">
        <v>341</v>
      </c>
      <c r="H94" s="6" t="s">
        <v>341</v>
      </c>
      <c r="I94" s="6" t="s">
        <v>408</v>
      </c>
      <c r="J94" s="6" t="s">
        <v>339</v>
      </c>
      <c r="K94" s="5">
        <v>4</v>
      </c>
      <c r="L94" s="20">
        <f t="shared" si="19"/>
        <v>4</v>
      </c>
      <c r="M94" s="19">
        <v>2</v>
      </c>
      <c r="N94" s="6" t="s">
        <v>339</v>
      </c>
      <c r="O94" s="5">
        <v>4</v>
      </c>
      <c r="P94" s="7" t="s">
        <v>341</v>
      </c>
      <c r="Q94" s="6" t="s">
        <v>341</v>
      </c>
      <c r="R94" s="7" t="s">
        <v>341</v>
      </c>
      <c r="S94" s="30">
        <f t="shared" si="20"/>
        <v>4</v>
      </c>
      <c r="T94" s="19">
        <v>15</v>
      </c>
      <c r="U94" s="6" t="s">
        <v>339</v>
      </c>
      <c r="V94" s="5">
        <v>4</v>
      </c>
      <c r="W94" s="7" t="s">
        <v>341</v>
      </c>
      <c r="X94" s="6" t="s">
        <v>341</v>
      </c>
      <c r="Y94" s="6" t="s">
        <v>341</v>
      </c>
      <c r="Z94" s="30">
        <f t="shared" si="12"/>
        <v>4</v>
      </c>
      <c r="AA94" s="36" t="s">
        <v>341</v>
      </c>
      <c r="AB94" s="6" t="s">
        <v>341</v>
      </c>
      <c r="AC94" s="6" t="s">
        <v>341</v>
      </c>
      <c r="AD94" s="8" t="s">
        <v>341</v>
      </c>
      <c r="AE94" s="6" t="s">
        <v>341</v>
      </c>
      <c r="AF94" s="6" t="s">
        <v>341</v>
      </c>
      <c r="AG94" s="8" t="s">
        <v>341</v>
      </c>
      <c r="AH94" s="6" t="s">
        <v>341</v>
      </c>
      <c r="AI94" s="6" t="s">
        <v>341</v>
      </c>
      <c r="AJ94" s="8" t="s">
        <v>341</v>
      </c>
      <c r="AK94" s="6" t="s">
        <v>341</v>
      </c>
      <c r="AL94" s="6" t="s">
        <v>341</v>
      </c>
      <c r="AM94" s="30" t="str">
        <f t="shared" si="13"/>
        <v>N/A</v>
      </c>
      <c r="AN94" s="19" t="s">
        <v>341</v>
      </c>
      <c r="AO94" s="6" t="s">
        <v>341</v>
      </c>
      <c r="AP94" s="6" t="s">
        <v>341</v>
      </c>
      <c r="AQ94" s="6">
        <v>120</v>
      </c>
      <c r="AR94" s="6" t="s">
        <v>343</v>
      </c>
      <c r="AS94" s="5">
        <v>3</v>
      </c>
      <c r="AT94" s="30">
        <f t="shared" si="14"/>
        <v>3</v>
      </c>
      <c r="AU94" s="19">
        <v>0.68</v>
      </c>
      <c r="AV94" s="6" t="s">
        <v>343</v>
      </c>
      <c r="AW94" s="5">
        <v>3</v>
      </c>
      <c r="AX94" s="6" t="s">
        <v>358</v>
      </c>
      <c r="AY94" s="6" t="s">
        <v>343</v>
      </c>
      <c r="AZ94" s="5">
        <v>3</v>
      </c>
      <c r="BA94" s="9">
        <v>4872</v>
      </c>
      <c r="BB94" s="9" t="s">
        <v>339</v>
      </c>
      <c r="BC94" s="5">
        <v>4</v>
      </c>
      <c r="BD94" s="30">
        <f t="shared" si="15"/>
        <v>3.3333333333333335</v>
      </c>
      <c r="BE94" s="19" t="s">
        <v>341</v>
      </c>
      <c r="BF94" s="6" t="s">
        <v>341</v>
      </c>
      <c r="BG94" s="6" t="s">
        <v>341</v>
      </c>
      <c r="BH94" s="6" t="s">
        <v>341</v>
      </c>
      <c r="BI94" s="6" t="s">
        <v>341</v>
      </c>
      <c r="BJ94" s="6" t="s">
        <v>341</v>
      </c>
      <c r="BK94" s="30" t="str">
        <f t="shared" si="11"/>
        <v>N/A</v>
      </c>
      <c r="BL94" s="19">
        <v>56</v>
      </c>
      <c r="BM94" s="6" t="s">
        <v>339</v>
      </c>
      <c r="BN94" s="5">
        <v>4</v>
      </c>
      <c r="BO94" s="6">
        <v>27.5</v>
      </c>
      <c r="BP94" s="6"/>
      <c r="BQ94" s="5">
        <v>4</v>
      </c>
      <c r="BR94" s="30">
        <f t="shared" si="16"/>
        <v>4</v>
      </c>
      <c r="BS94" s="19">
        <v>37</v>
      </c>
      <c r="BT94" s="6" t="s">
        <v>342</v>
      </c>
      <c r="BU94" s="5">
        <v>2</v>
      </c>
      <c r="BV94" s="10">
        <v>1.8E-3</v>
      </c>
      <c r="BW94" s="6" t="s">
        <v>339</v>
      </c>
      <c r="BX94" s="5">
        <v>4</v>
      </c>
      <c r="BY94" s="6">
        <v>6</v>
      </c>
      <c r="BZ94" s="6" t="s">
        <v>339</v>
      </c>
      <c r="CA94" s="5">
        <v>4</v>
      </c>
      <c r="CB94" s="30">
        <f t="shared" si="17"/>
        <v>3.3333333333333335</v>
      </c>
      <c r="CC94" s="19">
        <v>32</v>
      </c>
      <c r="CD94" s="6" t="s">
        <v>338</v>
      </c>
      <c r="CE94" s="5">
        <v>1</v>
      </c>
      <c r="CF94" s="6">
        <v>3</v>
      </c>
      <c r="CG94" s="6"/>
      <c r="CH94" s="5">
        <v>2</v>
      </c>
      <c r="CI94" s="8">
        <v>0</v>
      </c>
      <c r="CJ94" s="8"/>
      <c r="CK94" s="5">
        <v>4</v>
      </c>
      <c r="CL94" s="30">
        <f t="shared" si="18"/>
        <v>2.3333333333333335</v>
      </c>
    </row>
    <row r="95" spans="1:90">
      <c r="A95" s="5" t="s">
        <v>543</v>
      </c>
      <c r="B95" s="5" t="s">
        <v>544</v>
      </c>
      <c r="C95" s="19" t="s">
        <v>341</v>
      </c>
      <c r="D95" s="6" t="s">
        <v>341</v>
      </c>
      <c r="E95" s="6" t="s">
        <v>341</v>
      </c>
      <c r="F95" s="6" t="s">
        <v>341</v>
      </c>
      <c r="G95" s="130" t="s">
        <v>341</v>
      </c>
      <c r="H95" s="6" t="s">
        <v>341</v>
      </c>
      <c r="I95" s="6" t="s">
        <v>341</v>
      </c>
      <c r="J95" s="6" t="s">
        <v>341</v>
      </c>
      <c r="K95" s="6" t="s">
        <v>341</v>
      </c>
      <c r="L95" s="20" t="str">
        <f t="shared" si="19"/>
        <v>N/A</v>
      </c>
      <c r="M95" s="19" t="s">
        <v>341</v>
      </c>
      <c r="N95" s="6" t="s">
        <v>341</v>
      </c>
      <c r="O95" s="6" t="s">
        <v>341</v>
      </c>
      <c r="P95" s="7" t="s">
        <v>341</v>
      </c>
      <c r="Q95" s="6" t="s">
        <v>341</v>
      </c>
      <c r="R95" s="7" t="s">
        <v>341</v>
      </c>
      <c r="S95" s="30" t="str">
        <f t="shared" si="20"/>
        <v>N/A</v>
      </c>
      <c r="T95" s="19" t="s">
        <v>341</v>
      </c>
      <c r="U95" s="6" t="s">
        <v>341</v>
      </c>
      <c r="V95" s="7" t="s">
        <v>341</v>
      </c>
      <c r="W95" s="7" t="s">
        <v>341</v>
      </c>
      <c r="X95" s="6" t="s">
        <v>341</v>
      </c>
      <c r="Y95" s="6" t="s">
        <v>341</v>
      </c>
      <c r="Z95" s="30" t="str">
        <f t="shared" si="12"/>
        <v>N/A</v>
      </c>
      <c r="AA95" s="36" t="s">
        <v>341</v>
      </c>
      <c r="AB95" s="6" t="s">
        <v>341</v>
      </c>
      <c r="AC95" s="6" t="s">
        <v>341</v>
      </c>
      <c r="AD95" s="8" t="s">
        <v>341</v>
      </c>
      <c r="AE95" s="6" t="s">
        <v>341</v>
      </c>
      <c r="AF95" s="6" t="s">
        <v>341</v>
      </c>
      <c r="AG95" s="6" t="s">
        <v>341</v>
      </c>
      <c r="AH95" s="6" t="s">
        <v>341</v>
      </c>
      <c r="AI95" s="6" t="s">
        <v>341</v>
      </c>
      <c r="AJ95" s="8" t="s">
        <v>341</v>
      </c>
      <c r="AK95" s="6" t="s">
        <v>341</v>
      </c>
      <c r="AL95" s="6" t="s">
        <v>341</v>
      </c>
      <c r="AM95" s="30" t="str">
        <f t="shared" si="13"/>
        <v>N/A</v>
      </c>
      <c r="AN95" s="19" t="s">
        <v>341</v>
      </c>
      <c r="AO95" s="6" t="s">
        <v>341</v>
      </c>
      <c r="AP95" s="6" t="s">
        <v>341</v>
      </c>
      <c r="AQ95" s="6" t="s">
        <v>341</v>
      </c>
      <c r="AR95" s="6" t="s">
        <v>341</v>
      </c>
      <c r="AS95" s="6" t="s">
        <v>341</v>
      </c>
      <c r="AT95" s="30" t="str">
        <f t="shared" si="14"/>
        <v>N/A</v>
      </c>
      <c r="AU95" s="19" t="s">
        <v>341</v>
      </c>
      <c r="AV95" s="6" t="s">
        <v>341</v>
      </c>
      <c r="AW95" s="6" t="s">
        <v>341</v>
      </c>
      <c r="AX95" s="6" t="s">
        <v>341</v>
      </c>
      <c r="AY95" s="6" t="s">
        <v>341</v>
      </c>
      <c r="AZ95" s="6" t="s">
        <v>341</v>
      </c>
      <c r="BA95" s="6" t="s">
        <v>341</v>
      </c>
      <c r="BB95" s="6" t="s">
        <v>341</v>
      </c>
      <c r="BC95" s="6" t="s">
        <v>341</v>
      </c>
      <c r="BD95" s="30" t="str">
        <f t="shared" si="15"/>
        <v>N/A</v>
      </c>
      <c r="BE95" s="19" t="s">
        <v>341</v>
      </c>
      <c r="BF95" s="6" t="s">
        <v>341</v>
      </c>
      <c r="BG95" s="6" t="s">
        <v>341</v>
      </c>
      <c r="BH95" s="6" t="s">
        <v>341</v>
      </c>
      <c r="BI95" s="6" t="s">
        <v>341</v>
      </c>
      <c r="BJ95" s="6" t="s">
        <v>341</v>
      </c>
      <c r="BK95" s="30" t="str">
        <f t="shared" si="11"/>
        <v>N/A</v>
      </c>
      <c r="BL95" s="19" t="s">
        <v>341</v>
      </c>
      <c r="BM95" s="6" t="s">
        <v>341</v>
      </c>
      <c r="BN95" s="6" t="s">
        <v>341</v>
      </c>
      <c r="BO95" s="6" t="s">
        <v>341</v>
      </c>
      <c r="BP95" s="6"/>
      <c r="BQ95" s="6" t="s">
        <v>341</v>
      </c>
      <c r="BR95" s="30" t="str">
        <f t="shared" si="16"/>
        <v>N/A</v>
      </c>
      <c r="BS95" s="19">
        <v>130</v>
      </c>
      <c r="BT95" s="6" t="s">
        <v>339</v>
      </c>
      <c r="BU95" s="5">
        <v>4</v>
      </c>
      <c r="BV95" s="7">
        <v>1E-3</v>
      </c>
      <c r="BW95" s="6" t="s">
        <v>339</v>
      </c>
      <c r="BX95" s="5">
        <v>4</v>
      </c>
      <c r="BY95" s="6">
        <v>0.5</v>
      </c>
      <c r="BZ95" s="6" t="s">
        <v>339</v>
      </c>
      <c r="CA95" s="5">
        <v>4</v>
      </c>
      <c r="CB95" s="30">
        <f t="shared" si="17"/>
        <v>4</v>
      </c>
      <c r="CC95" s="19" t="s">
        <v>341</v>
      </c>
      <c r="CD95" s="6" t="s">
        <v>341</v>
      </c>
      <c r="CE95" s="6" t="s">
        <v>341</v>
      </c>
      <c r="CF95" s="6" t="s">
        <v>341</v>
      </c>
      <c r="CG95" s="6"/>
      <c r="CH95" s="6" t="s">
        <v>341</v>
      </c>
      <c r="CI95" s="8">
        <v>0.48</v>
      </c>
      <c r="CJ95" s="8"/>
      <c r="CK95" s="5">
        <v>2</v>
      </c>
      <c r="CL95" s="30">
        <f t="shared" si="18"/>
        <v>2</v>
      </c>
    </row>
    <row r="96" spans="1:90">
      <c r="A96" s="5" t="s">
        <v>545</v>
      </c>
      <c r="B96" s="5" t="s">
        <v>546</v>
      </c>
      <c r="C96" s="19">
        <v>0.82099999999999995</v>
      </c>
      <c r="D96" s="6" t="s">
        <v>339</v>
      </c>
      <c r="E96" s="5">
        <v>4</v>
      </c>
      <c r="F96" s="7" t="s">
        <v>341</v>
      </c>
      <c r="G96" s="130" t="s">
        <v>341</v>
      </c>
      <c r="H96" s="6" t="s">
        <v>341</v>
      </c>
      <c r="I96" s="6" t="s">
        <v>547</v>
      </c>
      <c r="J96" s="6" t="s">
        <v>339</v>
      </c>
      <c r="K96" s="5">
        <v>4</v>
      </c>
      <c r="L96" s="20">
        <f t="shared" si="19"/>
        <v>4</v>
      </c>
      <c r="M96" s="19">
        <v>4</v>
      </c>
      <c r="N96" s="6" t="s">
        <v>342</v>
      </c>
      <c r="O96" s="5">
        <v>2</v>
      </c>
      <c r="P96" s="7" t="s">
        <v>341</v>
      </c>
      <c r="Q96" s="6" t="s">
        <v>341</v>
      </c>
      <c r="R96" s="7" t="s">
        <v>341</v>
      </c>
      <c r="S96" s="30">
        <f t="shared" si="20"/>
        <v>2</v>
      </c>
      <c r="T96" s="19">
        <v>67</v>
      </c>
      <c r="U96" s="6" t="s">
        <v>343</v>
      </c>
      <c r="V96" s="5">
        <v>3</v>
      </c>
      <c r="W96" s="7" t="s">
        <v>341</v>
      </c>
      <c r="X96" s="6" t="s">
        <v>341</v>
      </c>
      <c r="Y96" s="6" t="s">
        <v>341</v>
      </c>
      <c r="Z96" s="30">
        <f t="shared" si="12"/>
        <v>3</v>
      </c>
      <c r="AA96" s="36" t="s">
        <v>341</v>
      </c>
      <c r="AB96" s="6" t="s">
        <v>341</v>
      </c>
      <c r="AC96" s="6" t="s">
        <v>341</v>
      </c>
      <c r="AD96" s="8" t="s">
        <v>341</v>
      </c>
      <c r="AE96" s="6" t="s">
        <v>341</v>
      </c>
      <c r="AF96" s="6" t="s">
        <v>341</v>
      </c>
      <c r="AG96" s="8" t="s">
        <v>341</v>
      </c>
      <c r="AH96" s="6" t="s">
        <v>341</v>
      </c>
      <c r="AI96" s="6" t="s">
        <v>341</v>
      </c>
      <c r="AJ96" s="6" t="s">
        <v>341</v>
      </c>
      <c r="AK96" s="6" t="s">
        <v>341</v>
      </c>
      <c r="AL96" s="6" t="s">
        <v>341</v>
      </c>
      <c r="AM96" s="30" t="str">
        <f t="shared" si="13"/>
        <v>N/A</v>
      </c>
      <c r="AN96" s="19" t="s">
        <v>341</v>
      </c>
      <c r="AO96" s="6" t="s">
        <v>341</v>
      </c>
      <c r="AP96" s="6" t="s">
        <v>341</v>
      </c>
      <c r="AQ96" s="6">
        <v>81</v>
      </c>
      <c r="AR96" s="6" t="s">
        <v>342</v>
      </c>
      <c r="AS96" s="5">
        <v>2</v>
      </c>
      <c r="AT96" s="30">
        <f t="shared" si="14"/>
        <v>2</v>
      </c>
      <c r="AU96" s="19">
        <v>0.71</v>
      </c>
      <c r="AV96" s="6" t="s">
        <v>343</v>
      </c>
      <c r="AW96" s="5">
        <v>3</v>
      </c>
      <c r="AX96" s="6" t="s">
        <v>358</v>
      </c>
      <c r="AY96" s="6" t="s">
        <v>343</v>
      </c>
      <c r="AZ96" s="5">
        <v>3</v>
      </c>
      <c r="BA96" s="9">
        <v>6201</v>
      </c>
      <c r="BB96" s="9" t="s">
        <v>343</v>
      </c>
      <c r="BC96" s="5">
        <v>3</v>
      </c>
      <c r="BD96" s="30">
        <f t="shared" si="15"/>
        <v>3</v>
      </c>
      <c r="BE96" s="19" t="s">
        <v>341</v>
      </c>
      <c r="BF96" s="6" t="s">
        <v>341</v>
      </c>
      <c r="BG96" s="6" t="s">
        <v>341</v>
      </c>
      <c r="BH96" s="6" t="s">
        <v>341</v>
      </c>
      <c r="BI96" s="6" t="s">
        <v>341</v>
      </c>
      <c r="BJ96" s="6" t="s">
        <v>341</v>
      </c>
      <c r="BK96" s="30" t="str">
        <f t="shared" si="11"/>
        <v>N/A</v>
      </c>
      <c r="BL96" s="19">
        <v>48</v>
      </c>
      <c r="BM96" s="6" t="s">
        <v>343</v>
      </c>
      <c r="BN96" s="5">
        <v>3</v>
      </c>
      <c r="BO96" s="6">
        <v>50.8</v>
      </c>
      <c r="BP96" s="6"/>
      <c r="BQ96" s="5">
        <v>3</v>
      </c>
      <c r="BR96" s="30">
        <f t="shared" si="16"/>
        <v>3</v>
      </c>
      <c r="BS96" s="19">
        <v>123</v>
      </c>
      <c r="BT96" s="6" t="s">
        <v>339</v>
      </c>
      <c r="BU96" s="5">
        <v>4</v>
      </c>
      <c r="BV96" s="10">
        <v>6.1999999999999998E-3</v>
      </c>
      <c r="BW96" s="6" t="s">
        <v>339</v>
      </c>
      <c r="BX96" s="5">
        <v>4</v>
      </c>
      <c r="BY96" s="6">
        <v>41.4</v>
      </c>
      <c r="BZ96" s="6" t="s">
        <v>339</v>
      </c>
      <c r="CA96" s="5">
        <v>4</v>
      </c>
      <c r="CB96" s="30">
        <f t="shared" si="17"/>
        <v>4</v>
      </c>
      <c r="CC96" s="19">
        <v>2</v>
      </c>
      <c r="CD96" s="6" t="s">
        <v>339</v>
      </c>
      <c r="CE96" s="5">
        <v>4</v>
      </c>
      <c r="CF96" s="6">
        <v>1</v>
      </c>
      <c r="CG96" s="6"/>
      <c r="CH96" s="5">
        <v>3</v>
      </c>
      <c r="CI96" s="8">
        <v>0.08</v>
      </c>
      <c r="CJ96" s="8"/>
      <c r="CK96" s="5">
        <v>4</v>
      </c>
      <c r="CL96" s="30">
        <f t="shared" si="18"/>
        <v>3.6666666666666665</v>
      </c>
    </row>
    <row r="97" spans="1:90">
      <c r="A97" s="5" t="s">
        <v>279</v>
      </c>
      <c r="B97" s="5" t="s">
        <v>548</v>
      </c>
      <c r="C97" s="19">
        <v>0.53400000000000003</v>
      </c>
      <c r="D97" s="6" t="s">
        <v>338</v>
      </c>
      <c r="E97" s="5">
        <v>1</v>
      </c>
      <c r="F97" s="7">
        <v>0.222</v>
      </c>
      <c r="G97" s="130" t="s">
        <v>343</v>
      </c>
      <c r="H97" s="5">
        <v>3</v>
      </c>
      <c r="I97" s="6" t="s">
        <v>549</v>
      </c>
      <c r="J97" s="6" t="s">
        <v>338</v>
      </c>
      <c r="K97" s="5">
        <v>1</v>
      </c>
      <c r="L97" s="20">
        <f t="shared" si="19"/>
        <v>1.6666666666666667</v>
      </c>
      <c r="M97" s="19">
        <v>3</v>
      </c>
      <c r="N97" s="6" t="s">
        <v>343</v>
      </c>
      <c r="O97" s="5">
        <v>3</v>
      </c>
      <c r="P97" s="7">
        <v>0.46500000000000002</v>
      </c>
      <c r="Q97" s="6" t="s">
        <v>338</v>
      </c>
      <c r="R97" s="5">
        <v>1</v>
      </c>
      <c r="S97" s="30">
        <f t="shared" si="20"/>
        <v>2</v>
      </c>
      <c r="T97" s="19">
        <v>93</v>
      </c>
      <c r="U97" s="6" t="s">
        <v>343</v>
      </c>
      <c r="V97" s="5">
        <v>3</v>
      </c>
      <c r="W97" s="7">
        <v>0.45100000000000001</v>
      </c>
      <c r="X97" s="6" t="s">
        <v>338</v>
      </c>
      <c r="Y97" s="5">
        <v>1</v>
      </c>
      <c r="Z97" s="30">
        <f t="shared" si="12"/>
        <v>2</v>
      </c>
      <c r="AA97" s="36">
        <v>5.3999999999999999E-2</v>
      </c>
      <c r="AB97" s="6" t="s">
        <v>343</v>
      </c>
      <c r="AC97" s="5">
        <v>3</v>
      </c>
      <c r="AD97" s="8">
        <v>0.19</v>
      </c>
      <c r="AE97" s="6" t="s">
        <v>342</v>
      </c>
      <c r="AF97" s="5">
        <v>2</v>
      </c>
      <c r="AG97" s="8">
        <v>0.51</v>
      </c>
      <c r="AH97" s="6" t="s">
        <v>342</v>
      </c>
      <c r="AI97" s="5">
        <v>2</v>
      </c>
      <c r="AJ97" s="8">
        <v>0.23</v>
      </c>
      <c r="AK97" s="6" t="s">
        <v>338</v>
      </c>
      <c r="AL97" s="5">
        <v>1</v>
      </c>
      <c r="AM97" s="30">
        <f t="shared" si="13"/>
        <v>2</v>
      </c>
      <c r="AN97" s="19" t="s">
        <v>341</v>
      </c>
      <c r="AO97" s="6" t="s">
        <v>341</v>
      </c>
      <c r="AP97" s="6" t="s">
        <v>341</v>
      </c>
      <c r="AQ97" s="6">
        <v>16</v>
      </c>
      <c r="AR97" s="6" t="s">
        <v>338</v>
      </c>
      <c r="AS97" s="5">
        <v>1</v>
      </c>
      <c r="AT97" s="30">
        <f t="shared" si="14"/>
        <v>1</v>
      </c>
      <c r="AU97" s="19">
        <v>0.69</v>
      </c>
      <c r="AV97" s="6" t="s">
        <v>343</v>
      </c>
      <c r="AW97" s="5">
        <v>3</v>
      </c>
      <c r="AX97" s="6" t="s">
        <v>358</v>
      </c>
      <c r="AY97" s="6" t="s">
        <v>343</v>
      </c>
      <c r="AZ97" s="5">
        <v>3</v>
      </c>
      <c r="BA97" s="9">
        <v>145474</v>
      </c>
      <c r="BB97" s="9" t="s">
        <v>342</v>
      </c>
      <c r="BC97" s="5">
        <v>2</v>
      </c>
      <c r="BD97" s="30">
        <f t="shared" si="15"/>
        <v>2.6666666666666665</v>
      </c>
      <c r="BE97" s="19">
        <v>58</v>
      </c>
      <c r="BF97" s="6" t="s">
        <v>343</v>
      </c>
      <c r="BG97" s="5">
        <v>3</v>
      </c>
      <c r="BH97" s="6">
        <v>2.8</v>
      </c>
      <c r="BI97" s="6" t="s">
        <v>343</v>
      </c>
      <c r="BJ97" s="5">
        <v>3</v>
      </c>
      <c r="BK97" s="30">
        <f t="shared" si="11"/>
        <v>3</v>
      </c>
      <c r="BL97" s="19">
        <v>14</v>
      </c>
      <c r="BM97" s="6" t="s">
        <v>338</v>
      </c>
      <c r="BN97" s="5">
        <v>1</v>
      </c>
      <c r="BO97" s="6">
        <v>83.7</v>
      </c>
      <c r="BP97" s="6"/>
      <c r="BQ97" s="5">
        <v>2</v>
      </c>
      <c r="BR97" s="30">
        <f t="shared" si="16"/>
        <v>1.5</v>
      </c>
      <c r="BS97" s="19">
        <v>42</v>
      </c>
      <c r="BT97" s="6" t="s">
        <v>342</v>
      </c>
      <c r="BU97" s="5">
        <v>2</v>
      </c>
      <c r="BV97" s="10">
        <v>4.1000000000000003E-3</v>
      </c>
      <c r="BW97" s="6" t="s">
        <v>339</v>
      </c>
      <c r="BX97" s="5">
        <v>4</v>
      </c>
      <c r="BY97" s="6">
        <v>1.1000000000000001</v>
      </c>
      <c r="BZ97" s="6" t="s">
        <v>339</v>
      </c>
      <c r="CA97" s="5">
        <v>4</v>
      </c>
      <c r="CB97" s="30">
        <f t="shared" si="17"/>
        <v>3.3333333333333335</v>
      </c>
      <c r="CC97" s="19">
        <v>12</v>
      </c>
      <c r="CD97" s="6" t="s">
        <v>343</v>
      </c>
      <c r="CE97" s="5">
        <v>3</v>
      </c>
      <c r="CF97" s="6">
        <v>0</v>
      </c>
      <c r="CG97" s="6"/>
      <c r="CH97" s="5">
        <v>4</v>
      </c>
      <c r="CI97" s="8">
        <v>0.5</v>
      </c>
      <c r="CJ97" s="8"/>
      <c r="CK97" s="5">
        <v>2</v>
      </c>
      <c r="CL97" s="30">
        <f t="shared" si="18"/>
        <v>3</v>
      </c>
    </row>
    <row r="98" spans="1:90">
      <c r="A98" s="5" t="s">
        <v>280</v>
      </c>
      <c r="B98" s="5" t="s">
        <v>550</v>
      </c>
      <c r="C98" s="19">
        <v>0.71499999999999997</v>
      </c>
      <c r="D98" s="6" t="s">
        <v>343</v>
      </c>
      <c r="E98" s="5">
        <v>3</v>
      </c>
      <c r="F98" s="7" t="s">
        <v>341</v>
      </c>
      <c r="G98" s="130" t="s">
        <v>341</v>
      </c>
      <c r="H98" s="6" t="s">
        <v>341</v>
      </c>
      <c r="I98" s="6" t="s">
        <v>551</v>
      </c>
      <c r="J98" s="6" t="s">
        <v>343</v>
      </c>
      <c r="K98" s="5">
        <v>3</v>
      </c>
      <c r="L98" s="20">
        <f t="shared" si="19"/>
        <v>3</v>
      </c>
      <c r="M98" s="19" t="s">
        <v>341</v>
      </c>
      <c r="N98" s="6" t="s">
        <v>341</v>
      </c>
      <c r="O98" s="6" t="s">
        <v>341</v>
      </c>
      <c r="P98" s="7" t="s">
        <v>341</v>
      </c>
      <c r="Q98" s="6" t="s">
        <v>341</v>
      </c>
      <c r="R98" s="7" t="s">
        <v>341</v>
      </c>
      <c r="S98" s="30" t="str">
        <f t="shared" si="20"/>
        <v>N/A</v>
      </c>
      <c r="T98" s="19">
        <v>91</v>
      </c>
      <c r="U98" s="6" t="s">
        <v>343</v>
      </c>
      <c r="V98" s="5">
        <v>3</v>
      </c>
      <c r="W98" s="7" t="s">
        <v>341</v>
      </c>
      <c r="X98" s="6" t="s">
        <v>341</v>
      </c>
      <c r="Y98" s="6" t="s">
        <v>341</v>
      </c>
      <c r="Z98" s="30">
        <f t="shared" si="12"/>
        <v>3</v>
      </c>
      <c r="AA98" s="36">
        <v>7.4999999999999997E-2</v>
      </c>
      <c r="AB98" s="6" t="s">
        <v>343</v>
      </c>
      <c r="AC98" s="5">
        <v>3</v>
      </c>
      <c r="AD98" s="8">
        <v>0.03</v>
      </c>
      <c r="AE98" s="6" t="s">
        <v>339</v>
      </c>
      <c r="AF98" s="5">
        <v>4</v>
      </c>
      <c r="AG98" s="8">
        <v>0.99</v>
      </c>
      <c r="AH98" s="6" t="s">
        <v>339</v>
      </c>
      <c r="AI98" s="5">
        <v>4</v>
      </c>
      <c r="AJ98" s="8">
        <v>0.92</v>
      </c>
      <c r="AK98" s="6" t="s">
        <v>339</v>
      </c>
      <c r="AL98" s="5">
        <v>4</v>
      </c>
      <c r="AM98" s="30">
        <f t="shared" si="13"/>
        <v>3.75</v>
      </c>
      <c r="AN98" s="19" t="s">
        <v>341</v>
      </c>
      <c r="AO98" s="6" t="s">
        <v>341</v>
      </c>
      <c r="AP98" s="6" t="s">
        <v>341</v>
      </c>
      <c r="AQ98" s="6" t="s">
        <v>341</v>
      </c>
      <c r="AR98" s="6" t="s">
        <v>341</v>
      </c>
      <c r="AS98" s="6" t="s">
        <v>341</v>
      </c>
      <c r="AT98" s="30" t="str">
        <f t="shared" si="14"/>
        <v>N/A</v>
      </c>
      <c r="AU98" s="19" t="s">
        <v>341</v>
      </c>
      <c r="AV98" s="6" t="s">
        <v>341</v>
      </c>
      <c r="AW98" s="6" t="s">
        <v>341</v>
      </c>
      <c r="AX98" s="6" t="s">
        <v>341</v>
      </c>
      <c r="AY98" s="6" t="s">
        <v>341</v>
      </c>
      <c r="AZ98" s="6" t="s">
        <v>341</v>
      </c>
      <c r="BA98" s="6" t="s">
        <v>341</v>
      </c>
      <c r="BB98" s="6" t="s">
        <v>341</v>
      </c>
      <c r="BC98" s="6" t="s">
        <v>341</v>
      </c>
      <c r="BD98" s="30" t="str">
        <f t="shared" si="15"/>
        <v>N/A</v>
      </c>
      <c r="BE98" s="19" t="s">
        <v>341</v>
      </c>
      <c r="BF98" s="6" t="s">
        <v>341</v>
      </c>
      <c r="BG98" s="6" t="s">
        <v>341</v>
      </c>
      <c r="BH98" s="6" t="s">
        <v>341</v>
      </c>
      <c r="BI98" s="6" t="s">
        <v>341</v>
      </c>
      <c r="BJ98" s="6" t="s">
        <v>341</v>
      </c>
      <c r="BK98" s="30" t="str">
        <f t="shared" si="11"/>
        <v>N/A</v>
      </c>
      <c r="BL98" s="19">
        <v>54</v>
      </c>
      <c r="BM98" s="6" t="s">
        <v>339</v>
      </c>
      <c r="BN98" s="5">
        <v>4</v>
      </c>
      <c r="BO98" s="6" t="s">
        <v>341</v>
      </c>
      <c r="BP98" s="6"/>
      <c r="BQ98" s="6" t="s">
        <v>341</v>
      </c>
      <c r="BR98" s="30">
        <f t="shared" si="16"/>
        <v>4</v>
      </c>
      <c r="BS98" s="19">
        <v>130</v>
      </c>
      <c r="BT98" s="6" t="s">
        <v>339</v>
      </c>
      <c r="BU98" s="5">
        <v>4</v>
      </c>
      <c r="BV98" s="8">
        <v>0</v>
      </c>
      <c r="BW98" s="6" t="s">
        <v>339</v>
      </c>
      <c r="BX98" s="5">
        <v>4</v>
      </c>
      <c r="BY98" s="6">
        <v>0</v>
      </c>
      <c r="BZ98" s="6" t="s">
        <v>339</v>
      </c>
      <c r="CA98" s="5">
        <v>4</v>
      </c>
      <c r="CB98" s="30">
        <f t="shared" si="17"/>
        <v>4</v>
      </c>
      <c r="CC98" s="19" t="s">
        <v>341</v>
      </c>
      <c r="CD98" s="6" t="s">
        <v>341</v>
      </c>
      <c r="CE98" s="6" t="s">
        <v>341</v>
      </c>
      <c r="CF98" s="6" t="s">
        <v>341</v>
      </c>
      <c r="CG98" s="6"/>
      <c r="CH98" s="6" t="s">
        <v>341</v>
      </c>
      <c r="CI98" s="6" t="s">
        <v>341</v>
      </c>
      <c r="CJ98" s="6"/>
      <c r="CK98" s="6" t="s">
        <v>341</v>
      </c>
      <c r="CL98" s="30" t="str">
        <f t="shared" si="18"/>
        <v>N/A</v>
      </c>
    </row>
    <row r="99" spans="1:90">
      <c r="A99" s="5" t="s">
        <v>552</v>
      </c>
      <c r="B99" s="5" t="s">
        <v>553</v>
      </c>
      <c r="C99" s="19">
        <v>0.85299999999999998</v>
      </c>
      <c r="D99" s="6" t="s">
        <v>339</v>
      </c>
      <c r="E99" s="5">
        <v>4</v>
      </c>
      <c r="F99" s="7" t="s">
        <v>341</v>
      </c>
      <c r="G99" s="130" t="s">
        <v>341</v>
      </c>
      <c r="H99" s="6" t="s">
        <v>341</v>
      </c>
      <c r="I99" s="6" t="s">
        <v>341</v>
      </c>
      <c r="J99" s="6" t="s">
        <v>341</v>
      </c>
      <c r="K99" s="6" t="s">
        <v>341</v>
      </c>
      <c r="L99" s="20">
        <f t="shared" si="19"/>
        <v>4</v>
      </c>
      <c r="M99" s="19" t="s">
        <v>341</v>
      </c>
      <c r="N99" s="6" t="s">
        <v>341</v>
      </c>
      <c r="O99" s="6" t="s">
        <v>341</v>
      </c>
      <c r="P99" s="7" t="s">
        <v>341</v>
      </c>
      <c r="Q99" s="6" t="s">
        <v>341</v>
      </c>
      <c r="R99" s="7" t="s">
        <v>341</v>
      </c>
      <c r="S99" s="30" t="str">
        <f t="shared" si="20"/>
        <v>N/A</v>
      </c>
      <c r="T99" s="19" t="s">
        <v>341</v>
      </c>
      <c r="U99" s="6" t="s">
        <v>341</v>
      </c>
      <c r="V99" s="7" t="s">
        <v>341</v>
      </c>
      <c r="W99" s="7" t="s">
        <v>341</v>
      </c>
      <c r="X99" s="6" t="s">
        <v>341</v>
      </c>
      <c r="Y99" s="6" t="s">
        <v>341</v>
      </c>
      <c r="Z99" s="30" t="str">
        <f t="shared" si="12"/>
        <v>N/A</v>
      </c>
      <c r="AA99" s="36" t="s">
        <v>341</v>
      </c>
      <c r="AB99" s="6" t="s">
        <v>341</v>
      </c>
      <c r="AC99" s="6" t="s">
        <v>341</v>
      </c>
      <c r="AD99" s="8" t="s">
        <v>341</v>
      </c>
      <c r="AE99" s="6" t="s">
        <v>341</v>
      </c>
      <c r="AF99" s="6" t="s">
        <v>341</v>
      </c>
      <c r="AG99" s="8" t="s">
        <v>341</v>
      </c>
      <c r="AH99" s="6" t="s">
        <v>341</v>
      </c>
      <c r="AI99" s="6" t="s">
        <v>341</v>
      </c>
      <c r="AJ99" s="6" t="s">
        <v>341</v>
      </c>
      <c r="AK99" s="6" t="s">
        <v>341</v>
      </c>
      <c r="AL99" s="6" t="s">
        <v>341</v>
      </c>
      <c r="AM99" s="30" t="str">
        <f t="shared" si="13"/>
        <v>N/A</v>
      </c>
      <c r="AN99" s="19" t="s">
        <v>341</v>
      </c>
      <c r="AO99" s="6" t="s">
        <v>341</v>
      </c>
      <c r="AP99" s="6" t="s">
        <v>341</v>
      </c>
      <c r="AQ99" s="6" t="s">
        <v>341</v>
      </c>
      <c r="AR99" s="6" t="s">
        <v>341</v>
      </c>
      <c r="AS99" s="6" t="s">
        <v>341</v>
      </c>
      <c r="AT99" s="30" t="str">
        <f t="shared" si="14"/>
        <v>N/A</v>
      </c>
      <c r="AU99" s="19" t="s">
        <v>341</v>
      </c>
      <c r="AV99" s="6" t="s">
        <v>341</v>
      </c>
      <c r="AW99" s="6" t="s">
        <v>341</v>
      </c>
      <c r="AX99" s="6" t="s">
        <v>341</v>
      </c>
      <c r="AY99" s="6" t="s">
        <v>341</v>
      </c>
      <c r="AZ99" s="6" t="s">
        <v>341</v>
      </c>
      <c r="BA99" s="6" t="s">
        <v>341</v>
      </c>
      <c r="BB99" s="6" t="s">
        <v>341</v>
      </c>
      <c r="BC99" s="6" t="s">
        <v>341</v>
      </c>
      <c r="BD99" s="30" t="str">
        <f t="shared" si="15"/>
        <v>N/A</v>
      </c>
      <c r="BE99" s="19" t="s">
        <v>341</v>
      </c>
      <c r="BF99" s="6" t="s">
        <v>341</v>
      </c>
      <c r="BG99" s="6" t="s">
        <v>341</v>
      </c>
      <c r="BH99" s="6" t="s">
        <v>341</v>
      </c>
      <c r="BI99" s="6" t="s">
        <v>341</v>
      </c>
      <c r="BJ99" s="6" t="s">
        <v>341</v>
      </c>
      <c r="BK99" s="30" t="str">
        <f t="shared" ref="BK99:BK130" si="21">IFERROR(AVERAGE(BG99,BJ99),"N/A")</f>
        <v>N/A</v>
      </c>
      <c r="BL99" s="19">
        <v>55</v>
      </c>
      <c r="BM99" s="6" t="s">
        <v>339</v>
      </c>
      <c r="BN99" s="5">
        <v>4</v>
      </c>
      <c r="BO99" s="6" t="s">
        <v>341</v>
      </c>
      <c r="BP99" s="6"/>
      <c r="BQ99" s="6" t="s">
        <v>341</v>
      </c>
      <c r="BR99" s="30">
        <f t="shared" si="16"/>
        <v>4</v>
      </c>
      <c r="BS99" s="19" t="s">
        <v>341</v>
      </c>
      <c r="BT99" s="6" t="s">
        <v>341</v>
      </c>
      <c r="BU99" s="6" t="s">
        <v>341</v>
      </c>
      <c r="BV99" s="8">
        <v>0</v>
      </c>
      <c r="BW99" s="6" t="s">
        <v>339</v>
      </c>
      <c r="BX99" s="5">
        <v>4</v>
      </c>
      <c r="BY99" s="6">
        <v>0</v>
      </c>
      <c r="BZ99" s="6" t="s">
        <v>339</v>
      </c>
      <c r="CA99" s="5">
        <v>4</v>
      </c>
      <c r="CB99" s="30">
        <f t="shared" si="17"/>
        <v>4</v>
      </c>
      <c r="CC99" s="19" t="s">
        <v>341</v>
      </c>
      <c r="CD99" s="6" t="s">
        <v>341</v>
      </c>
      <c r="CE99" s="6" t="s">
        <v>341</v>
      </c>
      <c r="CF99" s="6">
        <v>4</v>
      </c>
      <c r="CG99" s="6"/>
      <c r="CH99" s="5">
        <v>1</v>
      </c>
      <c r="CI99" s="6" t="s">
        <v>341</v>
      </c>
      <c r="CJ99" s="6"/>
      <c r="CK99" s="6" t="s">
        <v>341</v>
      </c>
      <c r="CL99" s="30">
        <f t="shared" si="18"/>
        <v>1</v>
      </c>
    </row>
    <row r="100" spans="1:90" ht="24">
      <c r="A100" s="5" t="s">
        <v>281</v>
      </c>
      <c r="B100" s="5" t="s">
        <v>554</v>
      </c>
      <c r="C100" s="19">
        <v>0.61799999999999999</v>
      </c>
      <c r="D100" s="6" t="s">
        <v>342</v>
      </c>
      <c r="E100" s="5">
        <v>2</v>
      </c>
      <c r="F100" s="7">
        <v>2.1000000000000001E-2</v>
      </c>
      <c r="G100" s="130" t="s">
        <v>339</v>
      </c>
      <c r="H100" s="5">
        <v>4</v>
      </c>
      <c r="I100" s="6" t="s">
        <v>455</v>
      </c>
      <c r="J100" s="6" t="s">
        <v>338</v>
      </c>
      <c r="K100" s="5">
        <v>1</v>
      </c>
      <c r="L100" s="20">
        <f t="shared" si="19"/>
        <v>2.3333333333333335</v>
      </c>
      <c r="M100" s="19" t="s">
        <v>341</v>
      </c>
      <c r="N100" s="6" t="s">
        <v>341</v>
      </c>
      <c r="O100" s="6" t="s">
        <v>341</v>
      </c>
      <c r="P100" s="7" t="s">
        <v>341</v>
      </c>
      <c r="Q100" s="6" t="s">
        <v>341</v>
      </c>
      <c r="R100" s="7" t="s">
        <v>341</v>
      </c>
      <c r="S100" s="30" t="str">
        <f t="shared" si="20"/>
        <v>N/A</v>
      </c>
      <c r="T100" s="19">
        <v>124</v>
      </c>
      <c r="U100" s="6" t="s">
        <v>342</v>
      </c>
      <c r="V100" s="5">
        <v>2</v>
      </c>
      <c r="W100" s="7" t="s">
        <v>341</v>
      </c>
      <c r="X100" s="6" t="s">
        <v>341</v>
      </c>
      <c r="Y100" s="6" t="s">
        <v>341</v>
      </c>
      <c r="Z100" s="30">
        <f t="shared" si="12"/>
        <v>2</v>
      </c>
      <c r="AA100" s="36">
        <v>0.14199999999999999</v>
      </c>
      <c r="AB100" s="6" t="s">
        <v>343</v>
      </c>
      <c r="AC100" s="5">
        <v>3</v>
      </c>
      <c r="AD100" s="8">
        <v>0.11</v>
      </c>
      <c r="AE100" s="6" t="s">
        <v>343</v>
      </c>
      <c r="AF100" s="5">
        <v>3</v>
      </c>
      <c r="AG100" s="8">
        <v>0.88</v>
      </c>
      <c r="AH100" s="6" t="s">
        <v>343</v>
      </c>
      <c r="AI100" s="5">
        <v>3</v>
      </c>
      <c r="AJ100" s="8">
        <v>0.57999999999999996</v>
      </c>
      <c r="AK100" s="6" t="s">
        <v>342</v>
      </c>
      <c r="AL100" s="5">
        <v>2</v>
      </c>
      <c r="AM100" s="30">
        <f t="shared" si="13"/>
        <v>2.75</v>
      </c>
      <c r="AN100" s="19" t="s">
        <v>341</v>
      </c>
      <c r="AO100" s="6" t="s">
        <v>341</v>
      </c>
      <c r="AP100" s="6" t="s">
        <v>341</v>
      </c>
      <c r="AQ100" s="6" t="s">
        <v>341</v>
      </c>
      <c r="AR100" s="6" t="s">
        <v>341</v>
      </c>
      <c r="AS100" s="6" t="s">
        <v>341</v>
      </c>
      <c r="AT100" s="30" t="str">
        <f t="shared" si="14"/>
        <v>N/A</v>
      </c>
      <c r="AU100" s="19" t="s">
        <v>341</v>
      </c>
      <c r="AV100" s="6" t="s">
        <v>341</v>
      </c>
      <c r="AW100" s="6" t="s">
        <v>341</v>
      </c>
      <c r="AX100" s="6" t="s">
        <v>358</v>
      </c>
      <c r="AY100" s="6" t="s">
        <v>343</v>
      </c>
      <c r="AZ100" s="5">
        <v>3</v>
      </c>
      <c r="BA100" s="6" t="s">
        <v>341</v>
      </c>
      <c r="BB100" s="6" t="s">
        <v>341</v>
      </c>
      <c r="BC100" s="6" t="s">
        <v>341</v>
      </c>
      <c r="BD100" s="30">
        <f t="shared" si="15"/>
        <v>3</v>
      </c>
      <c r="BE100" s="19">
        <v>114</v>
      </c>
      <c r="BF100" s="6" t="s">
        <v>339</v>
      </c>
      <c r="BG100" s="5">
        <v>4</v>
      </c>
      <c r="BH100" s="6" t="s">
        <v>341</v>
      </c>
      <c r="BI100" s="6" t="s">
        <v>341</v>
      </c>
      <c r="BJ100" s="6" t="s">
        <v>341</v>
      </c>
      <c r="BK100" s="30">
        <f t="shared" si="21"/>
        <v>4</v>
      </c>
      <c r="BL100" s="19">
        <v>49</v>
      </c>
      <c r="BM100" s="6" t="s">
        <v>343</v>
      </c>
      <c r="BN100" s="5">
        <v>3</v>
      </c>
      <c r="BO100" s="6">
        <v>70.400000000000006</v>
      </c>
      <c r="BP100" s="6"/>
      <c r="BQ100" s="5">
        <v>3</v>
      </c>
      <c r="BR100" s="30">
        <f t="shared" si="16"/>
        <v>3</v>
      </c>
      <c r="BS100" s="19" t="s">
        <v>341</v>
      </c>
      <c r="BT100" s="6" t="s">
        <v>341</v>
      </c>
      <c r="BU100" s="6" t="s">
        <v>341</v>
      </c>
      <c r="BV100" s="10">
        <v>-1.12E-2</v>
      </c>
      <c r="BW100" s="6" t="s">
        <v>338</v>
      </c>
      <c r="BX100" s="5">
        <v>1</v>
      </c>
      <c r="BY100" s="6">
        <v>-0.6</v>
      </c>
      <c r="BZ100" s="6" t="s">
        <v>343</v>
      </c>
      <c r="CA100" s="5">
        <v>3</v>
      </c>
      <c r="CB100" s="30">
        <f t="shared" si="17"/>
        <v>2</v>
      </c>
      <c r="CC100" s="19" t="s">
        <v>341</v>
      </c>
      <c r="CD100" s="6" t="s">
        <v>341</v>
      </c>
      <c r="CE100" s="6" t="s">
        <v>341</v>
      </c>
      <c r="CF100" s="6" t="s">
        <v>341</v>
      </c>
      <c r="CG100" s="6"/>
      <c r="CH100" s="6" t="s">
        <v>341</v>
      </c>
      <c r="CI100" s="6" t="s">
        <v>341</v>
      </c>
      <c r="CJ100" s="6"/>
      <c r="CK100" s="6" t="s">
        <v>341</v>
      </c>
      <c r="CL100" s="30" t="str">
        <f t="shared" si="18"/>
        <v>N/A</v>
      </c>
    </row>
    <row r="101" spans="1:90">
      <c r="A101" s="5" t="s">
        <v>555</v>
      </c>
      <c r="B101" s="5" t="s">
        <v>556</v>
      </c>
      <c r="C101" s="19">
        <v>0.875</v>
      </c>
      <c r="D101" s="6" t="s">
        <v>339</v>
      </c>
      <c r="E101" s="5">
        <v>4</v>
      </c>
      <c r="F101" s="7" t="s">
        <v>341</v>
      </c>
      <c r="G101" s="130" t="s">
        <v>341</v>
      </c>
      <c r="H101" s="6" t="s">
        <v>341</v>
      </c>
      <c r="I101" s="6" t="s">
        <v>341</v>
      </c>
      <c r="J101" s="6" t="s">
        <v>341</v>
      </c>
      <c r="K101" s="6" t="s">
        <v>341</v>
      </c>
      <c r="L101" s="20">
        <f t="shared" si="19"/>
        <v>4</v>
      </c>
      <c r="M101" s="19">
        <v>4</v>
      </c>
      <c r="N101" s="6" t="s">
        <v>342</v>
      </c>
      <c r="O101" s="5">
        <v>2</v>
      </c>
      <c r="P101" s="7" t="s">
        <v>341</v>
      </c>
      <c r="Q101" s="6" t="s">
        <v>341</v>
      </c>
      <c r="R101" s="7" t="s">
        <v>341</v>
      </c>
      <c r="S101" s="30">
        <f t="shared" si="20"/>
        <v>2</v>
      </c>
      <c r="T101" s="19">
        <v>59</v>
      </c>
      <c r="U101" s="6" t="s">
        <v>339</v>
      </c>
      <c r="V101" s="5">
        <v>4</v>
      </c>
      <c r="W101" s="7" t="s">
        <v>341</v>
      </c>
      <c r="X101" s="6" t="s">
        <v>341</v>
      </c>
      <c r="Y101" s="6" t="s">
        <v>341</v>
      </c>
      <c r="Z101" s="30">
        <f t="shared" si="12"/>
        <v>4</v>
      </c>
      <c r="AA101" s="36" t="s">
        <v>341</v>
      </c>
      <c r="AB101" s="6" t="s">
        <v>341</v>
      </c>
      <c r="AC101" s="6" t="s">
        <v>341</v>
      </c>
      <c r="AD101" s="8" t="s">
        <v>341</v>
      </c>
      <c r="AE101" s="6" t="s">
        <v>341</v>
      </c>
      <c r="AF101" s="6" t="s">
        <v>341</v>
      </c>
      <c r="AG101" s="8" t="s">
        <v>341</v>
      </c>
      <c r="AH101" s="6" t="s">
        <v>341</v>
      </c>
      <c r="AI101" s="6" t="s">
        <v>341</v>
      </c>
      <c r="AJ101" s="6" t="s">
        <v>341</v>
      </c>
      <c r="AK101" s="6" t="s">
        <v>341</v>
      </c>
      <c r="AL101" s="6" t="s">
        <v>341</v>
      </c>
      <c r="AM101" s="30" t="str">
        <f t="shared" si="13"/>
        <v>N/A</v>
      </c>
      <c r="AN101" s="19" t="s">
        <v>341</v>
      </c>
      <c r="AO101" s="6" t="s">
        <v>341</v>
      </c>
      <c r="AP101" s="6" t="s">
        <v>341</v>
      </c>
      <c r="AQ101" s="6">
        <v>136</v>
      </c>
      <c r="AR101" s="6" t="s">
        <v>343</v>
      </c>
      <c r="AS101" s="5">
        <v>3</v>
      </c>
      <c r="AT101" s="30">
        <f t="shared" si="14"/>
        <v>3</v>
      </c>
      <c r="AU101" s="19" t="s">
        <v>341</v>
      </c>
      <c r="AV101" s="6" t="s">
        <v>341</v>
      </c>
      <c r="AW101" s="6" t="s">
        <v>341</v>
      </c>
      <c r="AX101" s="6" t="s">
        <v>355</v>
      </c>
      <c r="AY101" s="6" t="s">
        <v>339</v>
      </c>
      <c r="AZ101" s="5">
        <v>4</v>
      </c>
      <c r="BA101" s="9">
        <v>82782</v>
      </c>
      <c r="BB101" s="9" t="s">
        <v>342</v>
      </c>
      <c r="BC101" s="5">
        <v>2</v>
      </c>
      <c r="BD101" s="30">
        <f t="shared" si="15"/>
        <v>3</v>
      </c>
      <c r="BE101" s="19">
        <v>89</v>
      </c>
      <c r="BF101" s="6" t="s">
        <v>339</v>
      </c>
      <c r="BG101" s="5">
        <v>4</v>
      </c>
      <c r="BH101" s="6">
        <v>4</v>
      </c>
      <c r="BI101" s="6" t="s">
        <v>338</v>
      </c>
      <c r="BJ101" s="5">
        <v>1</v>
      </c>
      <c r="BK101" s="30">
        <f t="shared" si="21"/>
        <v>2.5</v>
      </c>
      <c r="BL101" s="19">
        <v>6</v>
      </c>
      <c r="BM101" s="6" t="s">
        <v>338</v>
      </c>
      <c r="BN101" s="5">
        <v>1</v>
      </c>
      <c r="BO101" s="6">
        <v>67.5</v>
      </c>
      <c r="BP101" s="6"/>
      <c r="BQ101" s="5">
        <v>3</v>
      </c>
      <c r="BR101" s="30">
        <f t="shared" si="16"/>
        <v>2</v>
      </c>
      <c r="BS101" s="19">
        <v>75</v>
      </c>
      <c r="BT101" s="6" t="s">
        <v>343</v>
      </c>
      <c r="BU101" s="5">
        <v>3</v>
      </c>
      <c r="BV101" s="8">
        <v>0</v>
      </c>
      <c r="BW101" s="6" t="s">
        <v>339</v>
      </c>
      <c r="BX101" s="5">
        <v>4</v>
      </c>
      <c r="BY101" s="6">
        <v>0</v>
      </c>
      <c r="BZ101" s="6" t="s">
        <v>339</v>
      </c>
      <c r="CA101" s="5">
        <v>4</v>
      </c>
      <c r="CB101" s="30">
        <f t="shared" si="17"/>
        <v>3.6666666666666665</v>
      </c>
      <c r="CC101" s="19">
        <v>4</v>
      </c>
      <c r="CD101" s="6" t="s">
        <v>339</v>
      </c>
      <c r="CE101" s="5">
        <v>4</v>
      </c>
      <c r="CF101" s="6">
        <v>4</v>
      </c>
      <c r="CG101" s="6"/>
      <c r="CH101" s="5">
        <v>1</v>
      </c>
      <c r="CI101" s="8">
        <v>0.63</v>
      </c>
      <c r="CJ101" s="8"/>
      <c r="CK101" s="5">
        <v>2</v>
      </c>
      <c r="CL101" s="30">
        <f t="shared" si="18"/>
        <v>2.3333333333333335</v>
      </c>
    </row>
    <row r="102" spans="1:90">
      <c r="A102" s="5" t="s">
        <v>282</v>
      </c>
      <c r="B102" s="5" t="s">
        <v>557</v>
      </c>
      <c r="C102" s="19">
        <v>0.51100000000000001</v>
      </c>
      <c r="D102" s="6" t="s">
        <v>338</v>
      </c>
      <c r="E102" s="5">
        <v>1</v>
      </c>
      <c r="F102" s="7">
        <v>0.27700000000000002</v>
      </c>
      <c r="G102" s="130" t="s">
        <v>343</v>
      </c>
      <c r="H102" s="5">
        <v>3</v>
      </c>
      <c r="I102" s="6" t="s">
        <v>558</v>
      </c>
      <c r="J102" s="6" t="s">
        <v>342</v>
      </c>
      <c r="K102" s="5">
        <v>2</v>
      </c>
      <c r="L102" s="20">
        <f t="shared" si="19"/>
        <v>2</v>
      </c>
      <c r="M102" s="19">
        <v>4</v>
      </c>
      <c r="N102" s="6" t="s">
        <v>342</v>
      </c>
      <c r="O102" s="5">
        <v>2</v>
      </c>
      <c r="P102" s="7">
        <v>0.30099999999999999</v>
      </c>
      <c r="Q102" s="6" t="s">
        <v>342</v>
      </c>
      <c r="R102" s="5">
        <v>2</v>
      </c>
      <c r="S102" s="30">
        <f t="shared" si="20"/>
        <v>2</v>
      </c>
      <c r="T102" s="19">
        <v>131</v>
      </c>
      <c r="U102" s="6" t="s">
        <v>342</v>
      </c>
      <c r="V102" s="5">
        <v>2</v>
      </c>
      <c r="W102" s="7">
        <v>0.318</v>
      </c>
      <c r="X102" s="6" t="s">
        <v>342</v>
      </c>
      <c r="Y102" s="5">
        <v>2</v>
      </c>
      <c r="Z102" s="30">
        <f t="shared" si="12"/>
        <v>2</v>
      </c>
      <c r="AA102" s="36">
        <v>0.223</v>
      </c>
      <c r="AB102" s="6" t="s">
        <v>342</v>
      </c>
      <c r="AC102" s="5">
        <v>2</v>
      </c>
      <c r="AD102" s="8">
        <v>0.23</v>
      </c>
      <c r="AE102" s="6" t="s">
        <v>342</v>
      </c>
      <c r="AF102" s="5">
        <v>2</v>
      </c>
      <c r="AG102" s="8">
        <v>0.34</v>
      </c>
      <c r="AH102" s="6" t="s">
        <v>338</v>
      </c>
      <c r="AI102" s="5">
        <v>1</v>
      </c>
      <c r="AJ102" s="8">
        <v>0.13</v>
      </c>
      <c r="AK102" s="6" t="s">
        <v>338</v>
      </c>
      <c r="AL102" s="5">
        <v>1</v>
      </c>
      <c r="AM102" s="30">
        <f t="shared" si="13"/>
        <v>1.5</v>
      </c>
      <c r="AN102" s="19" t="s">
        <v>341</v>
      </c>
      <c r="AO102" s="6" t="s">
        <v>341</v>
      </c>
      <c r="AP102" s="6" t="s">
        <v>341</v>
      </c>
      <c r="AQ102" s="6">
        <v>109</v>
      </c>
      <c r="AR102" s="6" t="s">
        <v>343</v>
      </c>
      <c r="AS102" s="5">
        <v>3</v>
      </c>
      <c r="AT102" s="30">
        <f t="shared" si="14"/>
        <v>3</v>
      </c>
      <c r="AU102" s="19">
        <v>0.66</v>
      </c>
      <c r="AV102" s="6" t="s">
        <v>343</v>
      </c>
      <c r="AW102" s="5">
        <v>3</v>
      </c>
      <c r="AX102" s="6" t="s">
        <v>355</v>
      </c>
      <c r="AY102" s="6" t="s">
        <v>339</v>
      </c>
      <c r="AZ102" s="5">
        <v>4</v>
      </c>
      <c r="BA102" s="9">
        <v>16524</v>
      </c>
      <c r="BB102" s="9" t="s">
        <v>343</v>
      </c>
      <c r="BC102" s="5">
        <v>3</v>
      </c>
      <c r="BD102" s="30">
        <f t="shared" si="15"/>
        <v>3.3333333333333335</v>
      </c>
      <c r="BE102" s="19">
        <v>93</v>
      </c>
      <c r="BF102" s="6" t="s">
        <v>339</v>
      </c>
      <c r="BG102" s="5">
        <v>4</v>
      </c>
      <c r="BH102" s="6" t="s">
        <v>341</v>
      </c>
      <c r="BI102" s="6" t="s">
        <v>341</v>
      </c>
      <c r="BJ102" s="6" t="s">
        <v>341</v>
      </c>
      <c r="BK102" s="30">
        <f t="shared" si="21"/>
        <v>4</v>
      </c>
      <c r="BL102" s="19">
        <v>39</v>
      </c>
      <c r="BM102" s="6" t="s">
        <v>343</v>
      </c>
      <c r="BN102" s="5">
        <v>3</v>
      </c>
      <c r="BO102" s="6">
        <v>72.099999999999994</v>
      </c>
      <c r="BP102" s="6"/>
      <c r="BQ102" s="5">
        <v>3</v>
      </c>
      <c r="BR102" s="30">
        <f t="shared" si="16"/>
        <v>3</v>
      </c>
      <c r="BS102" s="19">
        <v>70</v>
      </c>
      <c r="BT102" s="6" t="s">
        <v>343</v>
      </c>
      <c r="BU102" s="5">
        <v>3</v>
      </c>
      <c r="BV102" s="10">
        <v>-4.7999999999999996E-3</v>
      </c>
      <c r="BW102" s="6" t="s">
        <v>342</v>
      </c>
      <c r="BX102" s="5">
        <v>2</v>
      </c>
      <c r="BY102" s="6">
        <v>-40</v>
      </c>
      <c r="BZ102" s="6" t="s">
        <v>343</v>
      </c>
      <c r="CA102" s="5">
        <v>3</v>
      </c>
      <c r="CB102" s="30">
        <f t="shared" si="17"/>
        <v>2.6666666666666665</v>
      </c>
      <c r="CC102" s="19">
        <v>6</v>
      </c>
      <c r="CD102" s="6" t="s">
        <v>339</v>
      </c>
      <c r="CE102" s="5">
        <v>4</v>
      </c>
      <c r="CF102" s="6">
        <v>1</v>
      </c>
      <c r="CG102" s="6"/>
      <c r="CH102" s="5">
        <v>3</v>
      </c>
      <c r="CI102" s="8">
        <v>0.62</v>
      </c>
      <c r="CJ102" s="8"/>
      <c r="CK102" s="5">
        <v>2</v>
      </c>
      <c r="CL102" s="30">
        <f t="shared" si="18"/>
        <v>3</v>
      </c>
    </row>
    <row r="103" spans="1:90">
      <c r="A103" s="5" t="s">
        <v>559</v>
      </c>
      <c r="B103" s="5" t="s">
        <v>560</v>
      </c>
      <c r="C103" s="19">
        <v>0.80200000000000005</v>
      </c>
      <c r="D103" s="6" t="s">
        <v>339</v>
      </c>
      <c r="E103" s="5">
        <v>4</v>
      </c>
      <c r="F103" s="7">
        <v>0</v>
      </c>
      <c r="G103" s="130" t="s">
        <v>339</v>
      </c>
      <c r="H103" s="5">
        <v>4</v>
      </c>
      <c r="I103" s="6" t="s">
        <v>340</v>
      </c>
      <c r="J103" s="6" t="s">
        <v>343</v>
      </c>
      <c r="K103" s="5">
        <v>3</v>
      </c>
      <c r="L103" s="20">
        <f t="shared" si="19"/>
        <v>3.6666666666666665</v>
      </c>
      <c r="M103" s="19">
        <v>4</v>
      </c>
      <c r="N103" s="6" t="s">
        <v>342</v>
      </c>
      <c r="O103" s="5">
        <v>2</v>
      </c>
      <c r="P103" s="7">
        <v>1E-3</v>
      </c>
      <c r="Q103" s="6" t="s">
        <v>339</v>
      </c>
      <c r="R103" s="5">
        <v>4</v>
      </c>
      <c r="S103" s="30">
        <f t="shared" si="20"/>
        <v>3</v>
      </c>
      <c r="T103" s="19">
        <v>36</v>
      </c>
      <c r="U103" s="6" t="s">
        <v>339</v>
      </c>
      <c r="V103" s="5">
        <v>4</v>
      </c>
      <c r="W103" s="7">
        <v>0</v>
      </c>
      <c r="X103" s="6" t="s">
        <v>339</v>
      </c>
      <c r="Y103" s="5">
        <v>4</v>
      </c>
      <c r="Z103" s="30">
        <f t="shared" si="12"/>
        <v>4</v>
      </c>
      <c r="AA103" s="36">
        <v>0.188</v>
      </c>
      <c r="AB103" s="6" t="s">
        <v>342</v>
      </c>
      <c r="AC103" s="5">
        <v>2</v>
      </c>
      <c r="AD103" s="8">
        <v>0.1</v>
      </c>
      <c r="AE103" s="6" t="s">
        <v>343</v>
      </c>
      <c r="AF103" s="5">
        <v>3</v>
      </c>
      <c r="AG103" s="8">
        <v>1</v>
      </c>
      <c r="AH103" s="6" t="s">
        <v>339</v>
      </c>
      <c r="AI103" s="5">
        <v>4</v>
      </c>
      <c r="AJ103" s="8">
        <v>0.99</v>
      </c>
      <c r="AK103" s="6" t="s">
        <v>339</v>
      </c>
      <c r="AL103" s="5">
        <v>4</v>
      </c>
      <c r="AM103" s="30">
        <f t="shared" si="13"/>
        <v>3.25</v>
      </c>
      <c r="AN103" s="19" t="s">
        <v>341</v>
      </c>
      <c r="AO103" s="6" t="s">
        <v>341</v>
      </c>
      <c r="AP103" s="6" t="s">
        <v>341</v>
      </c>
      <c r="AQ103" s="6">
        <v>101</v>
      </c>
      <c r="AR103" s="6" t="s">
        <v>343</v>
      </c>
      <c r="AS103" s="5">
        <v>3</v>
      </c>
      <c r="AT103" s="30">
        <f t="shared" si="14"/>
        <v>3</v>
      </c>
      <c r="AU103" s="19">
        <v>0.63</v>
      </c>
      <c r="AV103" s="6" t="s">
        <v>343</v>
      </c>
      <c r="AW103" s="5">
        <v>3</v>
      </c>
      <c r="AX103" s="6" t="s">
        <v>358</v>
      </c>
      <c r="AY103" s="6" t="s">
        <v>343</v>
      </c>
      <c r="AZ103" s="5">
        <v>3</v>
      </c>
      <c r="BA103" s="9">
        <v>244678</v>
      </c>
      <c r="BB103" s="9" t="s">
        <v>342</v>
      </c>
      <c r="BC103" s="5">
        <v>2</v>
      </c>
      <c r="BD103" s="30">
        <f t="shared" si="15"/>
        <v>2.6666666666666665</v>
      </c>
      <c r="BE103" s="19">
        <v>75</v>
      </c>
      <c r="BF103" s="6" t="s">
        <v>339</v>
      </c>
      <c r="BG103" s="5">
        <v>4</v>
      </c>
      <c r="BH103" s="6" t="s">
        <v>341</v>
      </c>
      <c r="BI103" s="6" t="s">
        <v>341</v>
      </c>
      <c r="BJ103" s="6" t="s">
        <v>341</v>
      </c>
      <c r="BK103" s="30">
        <f t="shared" si="21"/>
        <v>4</v>
      </c>
      <c r="BL103" s="19">
        <v>41</v>
      </c>
      <c r="BM103" s="6" t="s">
        <v>343</v>
      </c>
      <c r="BN103" s="5">
        <v>3</v>
      </c>
      <c r="BO103" s="6">
        <v>67.8</v>
      </c>
      <c r="BP103" s="6"/>
      <c r="BQ103" s="5">
        <v>3</v>
      </c>
      <c r="BR103" s="30">
        <f t="shared" si="16"/>
        <v>3</v>
      </c>
      <c r="BS103" s="19">
        <v>105</v>
      </c>
      <c r="BT103" s="6" t="s">
        <v>339</v>
      </c>
      <c r="BU103" s="5">
        <v>4</v>
      </c>
      <c r="BV103" s="10">
        <v>4.0000000000000002E-4</v>
      </c>
      <c r="BW103" s="6" t="s">
        <v>339</v>
      </c>
      <c r="BX103" s="5">
        <v>4</v>
      </c>
      <c r="BY103" s="6">
        <v>1</v>
      </c>
      <c r="BZ103" s="6" t="s">
        <v>339</v>
      </c>
      <c r="CA103" s="5">
        <v>4</v>
      </c>
      <c r="CB103" s="30">
        <f t="shared" si="17"/>
        <v>4</v>
      </c>
      <c r="CC103" s="19">
        <v>6</v>
      </c>
      <c r="CD103" s="6" t="s">
        <v>339</v>
      </c>
      <c r="CE103" s="5">
        <v>4</v>
      </c>
      <c r="CF103" s="6">
        <v>0</v>
      </c>
      <c r="CG103" s="6"/>
      <c r="CH103" s="5">
        <v>4</v>
      </c>
      <c r="CI103" s="8">
        <v>0.1</v>
      </c>
      <c r="CJ103" s="8"/>
      <c r="CK103" s="5">
        <v>4</v>
      </c>
      <c r="CL103" s="30">
        <f t="shared" si="18"/>
        <v>4</v>
      </c>
    </row>
    <row r="104" spans="1:90">
      <c r="A104" s="5" t="s">
        <v>283</v>
      </c>
      <c r="B104" s="5" t="s">
        <v>561</v>
      </c>
      <c r="C104" s="19">
        <v>0.47699999999999998</v>
      </c>
      <c r="D104" s="6" t="s">
        <v>338</v>
      </c>
      <c r="E104" s="5">
        <v>1</v>
      </c>
      <c r="F104" s="7">
        <v>0.28000000000000003</v>
      </c>
      <c r="G104" s="130" t="s">
        <v>343</v>
      </c>
      <c r="H104" s="5">
        <v>3</v>
      </c>
      <c r="I104" s="6" t="s">
        <v>562</v>
      </c>
      <c r="J104" s="6" t="s">
        <v>338</v>
      </c>
      <c r="K104" s="5">
        <v>1</v>
      </c>
      <c r="L104" s="20">
        <f t="shared" si="19"/>
        <v>1.6666666666666667</v>
      </c>
      <c r="M104" s="19">
        <v>4</v>
      </c>
      <c r="N104" s="6" t="s">
        <v>342</v>
      </c>
      <c r="O104" s="5">
        <v>2</v>
      </c>
      <c r="P104" s="7">
        <v>0.434</v>
      </c>
      <c r="Q104" s="6" t="s">
        <v>338</v>
      </c>
      <c r="R104" s="5">
        <v>1</v>
      </c>
      <c r="S104" s="30">
        <f t="shared" si="20"/>
        <v>1.5</v>
      </c>
      <c r="T104" s="19">
        <v>162</v>
      </c>
      <c r="U104" s="6" t="s">
        <v>338</v>
      </c>
      <c r="V104" s="5">
        <v>1</v>
      </c>
      <c r="W104" s="7">
        <v>0.44900000000000001</v>
      </c>
      <c r="X104" s="6" t="s">
        <v>338</v>
      </c>
      <c r="Y104" s="5">
        <v>1</v>
      </c>
      <c r="Z104" s="30">
        <f t="shared" si="12"/>
        <v>1</v>
      </c>
      <c r="AA104" s="36">
        <v>0.35099999999999998</v>
      </c>
      <c r="AB104" s="6" t="s">
        <v>338</v>
      </c>
      <c r="AC104" s="5">
        <v>1</v>
      </c>
      <c r="AD104" s="8">
        <v>0.25</v>
      </c>
      <c r="AE104" s="6" t="s">
        <v>338</v>
      </c>
      <c r="AF104" s="5">
        <v>1</v>
      </c>
      <c r="AG104" s="8">
        <v>0.45</v>
      </c>
      <c r="AH104" s="6" t="s">
        <v>338</v>
      </c>
      <c r="AI104" s="5">
        <v>1</v>
      </c>
      <c r="AJ104" s="8">
        <v>0.2</v>
      </c>
      <c r="AK104" s="6" t="s">
        <v>338</v>
      </c>
      <c r="AL104" s="5">
        <v>1</v>
      </c>
      <c r="AM104" s="30">
        <f t="shared" si="13"/>
        <v>1</v>
      </c>
      <c r="AN104" s="19" t="s">
        <v>348</v>
      </c>
      <c r="AO104" s="6" t="s">
        <v>343</v>
      </c>
      <c r="AP104" s="5">
        <v>3</v>
      </c>
      <c r="AQ104" s="6">
        <v>70</v>
      </c>
      <c r="AR104" s="6" t="s">
        <v>342</v>
      </c>
      <c r="AS104" s="5">
        <v>2</v>
      </c>
      <c r="AT104" s="30">
        <f t="shared" si="14"/>
        <v>2.5</v>
      </c>
      <c r="AU104" s="19">
        <v>0.49</v>
      </c>
      <c r="AV104" s="6" t="s">
        <v>342</v>
      </c>
      <c r="AW104" s="5">
        <v>2</v>
      </c>
      <c r="AX104" s="6" t="s">
        <v>358</v>
      </c>
      <c r="AY104" s="6" t="s">
        <v>343</v>
      </c>
      <c r="AZ104" s="5">
        <v>3</v>
      </c>
      <c r="BA104" s="6">
        <v>345</v>
      </c>
      <c r="BB104" s="6" t="s">
        <v>339</v>
      </c>
      <c r="BC104" s="5">
        <v>4</v>
      </c>
      <c r="BD104" s="30">
        <f t="shared" si="15"/>
        <v>3</v>
      </c>
      <c r="BE104" s="19">
        <v>87</v>
      </c>
      <c r="BF104" s="6" t="s">
        <v>339</v>
      </c>
      <c r="BG104" s="5">
        <v>4</v>
      </c>
      <c r="BH104" s="6">
        <v>2.2000000000000002</v>
      </c>
      <c r="BI104" s="6" t="s">
        <v>343</v>
      </c>
      <c r="BJ104" s="5">
        <v>3</v>
      </c>
      <c r="BK104" s="30">
        <f t="shared" si="21"/>
        <v>3.5</v>
      </c>
      <c r="BL104" s="19">
        <v>37</v>
      </c>
      <c r="BM104" s="6" t="s">
        <v>343</v>
      </c>
      <c r="BN104" s="5">
        <v>3</v>
      </c>
      <c r="BO104" s="6">
        <v>82.4</v>
      </c>
      <c r="BP104" s="6"/>
      <c r="BQ104" s="5">
        <v>2</v>
      </c>
      <c r="BR104" s="30">
        <f t="shared" si="16"/>
        <v>2.5</v>
      </c>
      <c r="BS104" s="19">
        <v>86</v>
      </c>
      <c r="BT104" s="6" t="s">
        <v>343</v>
      </c>
      <c r="BU104" s="5">
        <v>3</v>
      </c>
      <c r="BV104" s="10">
        <v>-7.4999999999999997E-3</v>
      </c>
      <c r="BW104" s="6" t="s">
        <v>338</v>
      </c>
      <c r="BX104" s="5">
        <v>1</v>
      </c>
      <c r="BY104" s="6">
        <v>-19.7</v>
      </c>
      <c r="BZ104" s="6" t="s">
        <v>343</v>
      </c>
      <c r="CA104" s="5">
        <v>3</v>
      </c>
      <c r="CB104" s="30">
        <f t="shared" si="17"/>
        <v>2.3333333333333335</v>
      </c>
      <c r="CC104" s="19">
        <v>18</v>
      </c>
      <c r="CD104" s="6" t="s">
        <v>343</v>
      </c>
      <c r="CE104" s="5">
        <v>3</v>
      </c>
      <c r="CF104" s="6">
        <v>0</v>
      </c>
      <c r="CG104" s="6"/>
      <c r="CH104" s="5">
        <v>4</v>
      </c>
      <c r="CI104" s="8">
        <v>0</v>
      </c>
      <c r="CJ104" s="8"/>
      <c r="CK104" s="5">
        <v>4</v>
      </c>
      <c r="CL104" s="30">
        <f t="shared" si="18"/>
        <v>3.6666666666666665</v>
      </c>
    </row>
    <row r="105" spans="1:90">
      <c r="A105" s="5" t="s">
        <v>563</v>
      </c>
      <c r="B105" s="5" t="s">
        <v>564</v>
      </c>
      <c r="C105" s="19">
        <v>0.93899999999999995</v>
      </c>
      <c r="D105" s="6" t="s">
        <v>339</v>
      </c>
      <c r="E105" s="5">
        <v>4</v>
      </c>
      <c r="F105" s="7" t="s">
        <v>341</v>
      </c>
      <c r="G105" s="130" t="s">
        <v>341</v>
      </c>
      <c r="H105" s="6" t="s">
        <v>341</v>
      </c>
      <c r="I105" s="6" t="s">
        <v>341</v>
      </c>
      <c r="J105" s="6" t="s">
        <v>341</v>
      </c>
      <c r="K105" s="6" t="s">
        <v>341</v>
      </c>
      <c r="L105" s="20">
        <f t="shared" si="19"/>
        <v>4</v>
      </c>
      <c r="M105" s="19">
        <v>2</v>
      </c>
      <c r="N105" s="6" t="s">
        <v>339</v>
      </c>
      <c r="O105" s="5">
        <v>4</v>
      </c>
      <c r="P105" s="7" t="s">
        <v>341</v>
      </c>
      <c r="Q105" s="6" t="s">
        <v>341</v>
      </c>
      <c r="R105" s="7" t="s">
        <v>341</v>
      </c>
      <c r="S105" s="30">
        <f t="shared" si="20"/>
        <v>4</v>
      </c>
      <c r="T105" s="19">
        <v>7</v>
      </c>
      <c r="U105" s="6" t="s">
        <v>339</v>
      </c>
      <c r="V105" s="5">
        <v>4</v>
      </c>
      <c r="W105" s="7" t="s">
        <v>341</v>
      </c>
      <c r="X105" s="6" t="s">
        <v>341</v>
      </c>
      <c r="Y105" s="6" t="s">
        <v>341</v>
      </c>
      <c r="Z105" s="30">
        <f t="shared" si="12"/>
        <v>4</v>
      </c>
      <c r="AA105" s="36" t="s">
        <v>341</v>
      </c>
      <c r="AB105" s="6" t="s">
        <v>341</v>
      </c>
      <c r="AC105" s="6" t="s">
        <v>341</v>
      </c>
      <c r="AD105" s="8" t="s">
        <v>341</v>
      </c>
      <c r="AE105" s="6" t="s">
        <v>341</v>
      </c>
      <c r="AF105" s="6" t="s">
        <v>341</v>
      </c>
      <c r="AG105" s="8" t="s">
        <v>341</v>
      </c>
      <c r="AH105" s="6" t="s">
        <v>341</v>
      </c>
      <c r="AI105" s="6" t="s">
        <v>341</v>
      </c>
      <c r="AJ105" s="6" t="s">
        <v>341</v>
      </c>
      <c r="AK105" s="6" t="s">
        <v>341</v>
      </c>
      <c r="AL105" s="6" t="s">
        <v>341</v>
      </c>
      <c r="AM105" s="30" t="str">
        <f t="shared" si="13"/>
        <v>N/A</v>
      </c>
      <c r="AN105" s="19" t="s">
        <v>341</v>
      </c>
      <c r="AO105" s="6" t="s">
        <v>341</v>
      </c>
      <c r="AP105" s="6" t="s">
        <v>341</v>
      </c>
      <c r="AQ105" s="6">
        <v>97</v>
      </c>
      <c r="AR105" s="6" t="s">
        <v>343</v>
      </c>
      <c r="AS105" s="5">
        <v>3</v>
      </c>
      <c r="AT105" s="30">
        <f t="shared" si="14"/>
        <v>3</v>
      </c>
      <c r="AU105" s="19">
        <v>0.83</v>
      </c>
      <c r="AV105" s="6" t="s">
        <v>339</v>
      </c>
      <c r="AW105" s="5">
        <v>4</v>
      </c>
      <c r="AX105" s="6" t="s">
        <v>341</v>
      </c>
      <c r="AY105" s="6" t="s">
        <v>341</v>
      </c>
      <c r="AZ105" s="6" t="s">
        <v>341</v>
      </c>
      <c r="BA105" s="9">
        <v>1109</v>
      </c>
      <c r="BB105" s="9" t="s">
        <v>339</v>
      </c>
      <c r="BC105" s="5">
        <v>4</v>
      </c>
      <c r="BD105" s="30">
        <f t="shared" si="15"/>
        <v>4</v>
      </c>
      <c r="BE105" s="19" t="s">
        <v>341</v>
      </c>
      <c r="BF105" s="6" t="s">
        <v>341</v>
      </c>
      <c r="BG105" s="6" t="s">
        <v>341</v>
      </c>
      <c r="BH105" s="6">
        <v>4</v>
      </c>
      <c r="BI105" s="6" t="s">
        <v>338</v>
      </c>
      <c r="BJ105" s="5">
        <v>1</v>
      </c>
      <c r="BK105" s="30">
        <f t="shared" si="21"/>
        <v>1</v>
      </c>
      <c r="BL105" s="19">
        <v>28</v>
      </c>
      <c r="BM105" s="6" t="s">
        <v>342</v>
      </c>
      <c r="BN105" s="5">
        <v>2</v>
      </c>
      <c r="BO105" s="6">
        <v>25.8</v>
      </c>
      <c r="BP105" s="6"/>
      <c r="BQ105" s="5">
        <v>4</v>
      </c>
      <c r="BR105" s="30">
        <f t="shared" si="16"/>
        <v>3</v>
      </c>
      <c r="BS105" s="19">
        <v>130</v>
      </c>
      <c r="BT105" s="6" t="s">
        <v>339</v>
      </c>
      <c r="BU105" s="5">
        <v>4</v>
      </c>
      <c r="BV105" s="10">
        <v>-1.2999999999999999E-2</v>
      </c>
      <c r="BW105" s="6" t="s">
        <v>338</v>
      </c>
      <c r="BX105" s="5">
        <v>1</v>
      </c>
      <c r="BY105" s="6">
        <v>-0.2</v>
      </c>
      <c r="BZ105" s="6" t="s">
        <v>343</v>
      </c>
      <c r="CA105" s="5">
        <v>3</v>
      </c>
      <c r="CB105" s="30">
        <f t="shared" si="17"/>
        <v>2.6666666666666665</v>
      </c>
      <c r="CC105" s="19" t="s">
        <v>341</v>
      </c>
      <c r="CD105" s="6" t="s">
        <v>341</v>
      </c>
      <c r="CE105" s="6" t="s">
        <v>341</v>
      </c>
      <c r="CF105" s="6" t="s">
        <v>341</v>
      </c>
      <c r="CG105" s="6"/>
      <c r="CH105" s="6" t="s">
        <v>341</v>
      </c>
      <c r="CI105" s="8">
        <v>1</v>
      </c>
      <c r="CJ105" s="8"/>
      <c r="CK105" s="5">
        <v>1</v>
      </c>
      <c r="CL105" s="30">
        <f t="shared" si="18"/>
        <v>1</v>
      </c>
    </row>
    <row r="106" spans="1:90">
      <c r="A106" s="5" t="s">
        <v>565</v>
      </c>
      <c r="B106" s="5" t="s">
        <v>566</v>
      </c>
      <c r="C106" s="19">
        <v>0.84799999999999998</v>
      </c>
      <c r="D106" s="6" t="s">
        <v>339</v>
      </c>
      <c r="E106" s="5">
        <v>4</v>
      </c>
      <c r="F106" s="7" t="s">
        <v>341</v>
      </c>
      <c r="G106" s="130" t="s">
        <v>341</v>
      </c>
      <c r="H106" s="6" t="s">
        <v>341</v>
      </c>
      <c r="I106" s="6" t="s">
        <v>388</v>
      </c>
      <c r="J106" s="6" t="s">
        <v>339</v>
      </c>
      <c r="K106" s="5">
        <v>4</v>
      </c>
      <c r="L106" s="20">
        <f t="shared" si="19"/>
        <v>4</v>
      </c>
      <c r="M106" s="19">
        <v>2</v>
      </c>
      <c r="N106" s="6" t="s">
        <v>339</v>
      </c>
      <c r="O106" s="5">
        <v>4</v>
      </c>
      <c r="P106" s="7" t="s">
        <v>341</v>
      </c>
      <c r="Q106" s="6" t="s">
        <v>341</v>
      </c>
      <c r="R106" s="7" t="s">
        <v>341</v>
      </c>
      <c r="S106" s="30">
        <f t="shared" si="20"/>
        <v>4</v>
      </c>
      <c r="T106" s="19">
        <v>45</v>
      </c>
      <c r="U106" s="6" t="s">
        <v>339</v>
      </c>
      <c r="V106" s="5">
        <v>4</v>
      </c>
      <c r="W106" s="7" t="s">
        <v>341</v>
      </c>
      <c r="X106" s="6" t="s">
        <v>341</v>
      </c>
      <c r="Y106" s="6" t="s">
        <v>341</v>
      </c>
      <c r="Z106" s="30">
        <f t="shared" si="12"/>
        <v>4</v>
      </c>
      <c r="AA106" s="36" t="s">
        <v>341</v>
      </c>
      <c r="AB106" s="6" t="s">
        <v>341</v>
      </c>
      <c r="AC106" s="6" t="s">
        <v>341</v>
      </c>
      <c r="AD106" s="8" t="s">
        <v>341</v>
      </c>
      <c r="AE106" s="6" t="s">
        <v>341</v>
      </c>
      <c r="AF106" s="6" t="s">
        <v>341</v>
      </c>
      <c r="AG106" s="8" t="s">
        <v>341</v>
      </c>
      <c r="AH106" s="6" t="s">
        <v>341</v>
      </c>
      <c r="AI106" s="6" t="s">
        <v>341</v>
      </c>
      <c r="AJ106" s="6" t="s">
        <v>341</v>
      </c>
      <c r="AK106" s="6" t="s">
        <v>341</v>
      </c>
      <c r="AL106" s="6" t="s">
        <v>341</v>
      </c>
      <c r="AM106" s="30" t="str">
        <f t="shared" si="13"/>
        <v>N/A</v>
      </c>
      <c r="AN106" s="19" t="s">
        <v>341</v>
      </c>
      <c r="AO106" s="6" t="s">
        <v>341</v>
      </c>
      <c r="AP106" s="6" t="s">
        <v>341</v>
      </c>
      <c r="AQ106" s="6">
        <v>105</v>
      </c>
      <c r="AR106" s="6" t="s">
        <v>343</v>
      </c>
      <c r="AS106" s="5">
        <v>3</v>
      </c>
      <c r="AT106" s="30">
        <f t="shared" si="14"/>
        <v>3</v>
      </c>
      <c r="AU106" s="19">
        <v>0.63</v>
      </c>
      <c r="AV106" s="6" t="s">
        <v>343</v>
      </c>
      <c r="AW106" s="5">
        <v>3</v>
      </c>
      <c r="AX106" s="6" t="s">
        <v>355</v>
      </c>
      <c r="AY106" s="6" t="s">
        <v>339</v>
      </c>
      <c r="AZ106" s="5">
        <v>4</v>
      </c>
      <c r="BA106" s="9">
        <v>4024</v>
      </c>
      <c r="BB106" s="9" t="s">
        <v>339</v>
      </c>
      <c r="BC106" s="5">
        <v>4</v>
      </c>
      <c r="BD106" s="30">
        <f t="shared" si="15"/>
        <v>3.6666666666666665</v>
      </c>
      <c r="BE106" s="19" t="s">
        <v>341</v>
      </c>
      <c r="BF106" s="6" t="s">
        <v>341</v>
      </c>
      <c r="BG106" s="6" t="s">
        <v>341</v>
      </c>
      <c r="BH106" s="6" t="s">
        <v>341</v>
      </c>
      <c r="BI106" s="6" t="s">
        <v>341</v>
      </c>
      <c r="BJ106" s="6" t="s">
        <v>341</v>
      </c>
      <c r="BK106" s="30" t="str">
        <f t="shared" si="21"/>
        <v>N/A</v>
      </c>
      <c r="BL106" s="19">
        <v>53</v>
      </c>
      <c r="BM106" s="6" t="s">
        <v>339</v>
      </c>
      <c r="BN106" s="5">
        <v>4</v>
      </c>
      <c r="BO106" s="6">
        <v>37.1</v>
      </c>
      <c r="BP106" s="6"/>
      <c r="BQ106" s="5">
        <v>4</v>
      </c>
      <c r="BR106" s="30">
        <f t="shared" si="16"/>
        <v>4</v>
      </c>
      <c r="BS106" s="19">
        <v>87</v>
      </c>
      <c r="BT106" s="6" t="s">
        <v>343</v>
      </c>
      <c r="BU106" s="5">
        <v>3</v>
      </c>
      <c r="BV106" s="10">
        <v>4.0000000000000002E-4</v>
      </c>
      <c r="BW106" s="6" t="s">
        <v>339</v>
      </c>
      <c r="BX106" s="5">
        <v>4</v>
      </c>
      <c r="BY106" s="6">
        <v>0.8</v>
      </c>
      <c r="BZ106" s="6" t="s">
        <v>339</v>
      </c>
      <c r="CA106" s="5">
        <v>4</v>
      </c>
      <c r="CB106" s="30">
        <f t="shared" si="17"/>
        <v>3.6666666666666665</v>
      </c>
      <c r="CC106" s="19">
        <v>4</v>
      </c>
      <c r="CD106" s="6" t="s">
        <v>339</v>
      </c>
      <c r="CE106" s="5">
        <v>4</v>
      </c>
      <c r="CF106" s="6">
        <v>0</v>
      </c>
      <c r="CG106" s="6"/>
      <c r="CH106" s="5">
        <v>4</v>
      </c>
      <c r="CI106" s="8">
        <v>0</v>
      </c>
      <c r="CJ106" s="8"/>
      <c r="CK106" s="5">
        <v>4</v>
      </c>
      <c r="CL106" s="30">
        <f t="shared" si="18"/>
        <v>4</v>
      </c>
    </row>
    <row r="107" spans="1:90">
      <c r="A107" s="5" t="s">
        <v>567</v>
      </c>
      <c r="B107" s="5" t="s">
        <v>568</v>
      </c>
      <c r="C107" s="19">
        <v>0.91800000000000004</v>
      </c>
      <c r="D107" s="6" t="s">
        <v>339</v>
      </c>
      <c r="E107" s="5">
        <v>4</v>
      </c>
      <c r="F107" s="7" t="s">
        <v>341</v>
      </c>
      <c r="G107" s="130" t="s">
        <v>341</v>
      </c>
      <c r="H107" s="6" t="s">
        <v>341</v>
      </c>
      <c r="I107" s="6" t="s">
        <v>411</v>
      </c>
      <c r="J107" s="6" t="s">
        <v>339</v>
      </c>
      <c r="K107" s="5">
        <v>4</v>
      </c>
      <c r="L107" s="20">
        <f t="shared" si="19"/>
        <v>4</v>
      </c>
      <c r="M107" s="19" t="s">
        <v>341</v>
      </c>
      <c r="N107" s="6" t="s">
        <v>341</v>
      </c>
      <c r="O107" s="6" t="s">
        <v>341</v>
      </c>
      <c r="P107" s="7" t="s">
        <v>341</v>
      </c>
      <c r="Q107" s="6" t="s">
        <v>341</v>
      </c>
      <c r="R107" s="7" t="s">
        <v>341</v>
      </c>
      <c r="S107" s="30" t="str">
        <f t="shared" si="20"/>
        <v>N/A</v>
      </c>
      <c r="T107" s="19">
        <v>18</v>
      </c>
      <c r="U107" s="6" t="s">
        <v>339</v>
      </c>
      <c r="V107" s="5">
        <v>4</v>
      </c>
      <c r="W107" s="7" t="s">
        <v>341</v>
      </c>
      <c r="X107" s="6" t="s">
        <v>341</v>
      </c>
      <c r="Y107" s="6" t="s">
        <v>341</v>
      </c>
      <c r="Z107" s="30">
        <f t="shared" si="12"/>
        <v>4</v>
      </c>
      <c r="AA107" s="36" t="s">
        <v>341</v>
      </c>
      <c r="AB107" s="6" t="s">
        <v>341</v>
      </c>
      <c r="AC107" s="6" t="s">
        <v>341</v>
      </c>
      <c r="AD107" s="8" t="s">
        <v>341</v>
      </c>
      <c r="AE107" s="6" t="s">
        <v>341</v>
      </c>
      <c r="AF107" s="6" t="s">
        <v>341</v>
      </c>
      <c r="AG107" s="8" t="s">
        <v>341</v>
      </c>
      <c r="AH107" s="6" t="s">
        <v>341</v>
      </c>
      <c r="AI107" s="6" t="s">
        <v>341</v>
      </c>
      <c r="AJ107" s="6" t="s">
        <v>341</v>
      </c>
      <c r="AK107" s="6" t="s">
        <v>341</v>
      </c>
      <c r="AL107" s="6" t="s">
        <v>341</v>
      </c>
      <c r="AM107" s="30" t="str">
        <f t="shared" si="13"/>
        <v>N/A</v>
      </c>
      <c r="AN107" s="19" t="s">
        <v>341</v>
      </c>
      <c r="AO107" s="6" t="s">
        <v>341</v>
      </c>
      <c r="AP107" s="6" t="s">
        <v>341</v>
      </c>
      <c r="AQ107" s="6">
        <v>127</v>
      </c>
      <c r="AR107" s="6" t="s">
        <v>343</v>
      </c>
      <c r="AS107" s="5">
        <v>3</v>
      </c>
      <c r="AT107" s="30">
        <f t="shared" si="14"/>
        <v>3</v>
      </c>
      <c r="AU107" s="19">
        <v>0.71</v>
      </c>
      <c r="AV107" s="6" t="s">
        <v>343</v>
      </c>
      <c r="AW107" s="5">
        <v>3</v>
      </c>
      <c r="AX107" s="6" t="s">
        <v>358</v>
      </c>
      <c r="AY107" s="6" t="s">
        <v>343</v>
      </c>
      <c r="AZ107" s="5">
        <v>3</v>
      </c>
      <c r="BA107" s="9">
        <v>1427</v>
      </c>
      <c r="BB107" s="9" t="s">
        <v>339</v>
      </c>
      <c r="BC107" s="5">
        <v>4</v>
      </c>
      <c r="BD107" s="30">
        <f t="shared" si="15"/>
        <v>3.3333333333333335</v>
      </c>
      <c r="BE107" s="19" t="s">
        <v>341</v>
      </c>
      <c r="BF107" s="6" t="s">
        <v>341</v>
      </c>
      <c r="BG107" s="6" t="s">
        <v>341</v>
      </c>
      <c r="BH107" s="6" t="s">
        <v>341</v>
      </c>
      <c r="BI107" s="6" t="s">
        <v>341</v>
      </c>
      <c r="BJ107" s="6" t="s">
        <v>341</v>
      </c>
      <c r="BK107" s="30" t="str">
        <f t="shared" si="21"/>
        <v>N/A</v>
      </c>
      <c r="BL107" s="19">
        <v>52</v>
      </c>
      <c r="BM107" s="6" t="s">
        <v>343</v>
      </c>
      <c r="BN107" s="5">
        <v>3</v>
      </c>
      <c r="BO107" s="6">
        <v>27.7</v>
      </c>
      <c r="BP107" s="6"/>
      <c r="BQ107" s="5">
        <v>4</v>
      </c>
      <c r="BR107" s="30">
        <f t="shared" si="16"/>
        <v>3.5</v>
      </c>
      <c r="BS107" s="19">
        <v>103</v>
      </c>
      <c r="BT107" s="6" t="s">
        <v>339</v>
      </c>
      <c r="BU107" s="5">
        <v>4</v>
      </c>
      <c r="BV107" s="10">
        <v>-6.9999999999999999E-4</v>
      </c>
      <c r="BW107" s="6" t="s">
        <v>343</v>
      </c>
      <c r="BX107" s="5">
        <v>3</v>
      </c>
      <c r="BY107" s="6">
        <v>-0.9</v>
      </c>
      <c r="BZ107" s="6" t="s">
        <v>343</v>
      </c>
      <c r="CA107" s="5">
        <v>3</v>
      </c>
      <c r="CB107" s="30">
        <f t="shared" si="17"/>
        <v>3.3333333333333335</v>
      </c>
      <c r="CC107" s="19">
        <v>5</v>
      </c>
      <c r="CD107" s="6" t="s">
        <v>339</v>
      </c>
      <c r="CE107" s="5">
        <v>4</v>
      </c>
      <c r="CF107" s="6">
        <v>0</v>
      </c>
      <c r="CG107" s="6"/>
      <c r="CH107" s="5">
        <v>4</v>
      </c>
      <c r="CI107" s="8">
        <v>0</v>
      </c>
      <c r="CJ107" s="8"/>
      <c r="CK107" s="5">
        <v>4</v>
      </c>
      <c r="CL107" s="30">
        <f t="shared" si="18"/>
        <v>4</v>
      </c>
    </row>
    <row r="108" spans="1:90">
      <c r="A108" s="5" t="s">
        <v>284</v>
      </c>
      <c r="B108" s="5" t="s">
        <v>569</v>
      </c>
      <c r="C108" s="19">
        <v>0.71299999999999997</v>
      </c>
      <c r="D108" s="6" t="s">
        <v>343</v>
      </c>
      <c r="E108" s="5">
        <v>3</v>
      </c>
      <c r="F108" s="7">
        <v>8.9999999999999993E-3</v>
      </c>
      <c r="G108" s="130" t="s">
        <v>339</v>
      </c>
      <c r="H108" s="5">
        <v>4</v>
      </c>
      <c r="I108" s="6" t="s">
        <v>570</v>
      </c>
      <c r="J108" s="6" t="s">
        <v>342</v>
      </c>
      <c r="K108" s="5">
        <v>2</v>
      </c>
      <c r="L108" s="20">
        <f t="shared" si="19"/>
        <v>3</v>
      </c>
      <c r="M108" s="19">
        <v>3</v>
      </c>
      <c r="N108" s="6" t="s">
        <v>343</v>
      </c>
      <c r="O108" s="5">
        <v>3</v>
      </c>
      <c r="P108" s="7">
        <v>7.6999999999999999E-2</v>
      </c>
      <c r="Q108" s="6" t="s">
        <v>343</v>
      </c>
      <c r="R108" s="5">
        <v>3</v>
      </c>
      <c r="S108" s="30">
        <f t="shared" si="20"/>
        <v>3</v>
      </c>
      <c r="T108" s="19">
        <v>97</v>
      </c>
      <c r="U108" s="6" t="s">
        <v>343</v>
      </c>
      <c r="V108" s="5">
        <v>3</v>
      </c>
      <c r="W108" s="7">
        <v>7.5999999999999998E-2</v>
      </c>
      <c r="X108" s="6" t="s">
        <v>343</v>
      </c>
      <c r="Y108" s="5">
        <v>3</v>
      </c>
      <c r="Z108" s="30">
        <f t="shared" si="12"/>
        <v>3</v>
      </c>
      <c r="AA108" s="36">
        <v>0.15</v>
      </c>
      <c r="AB108" s="6" t="s">
        <v>342</v>
      </c>
      <c r="AC108" s="5">
        <v>2</v>
      </c>
      <c r="AD108" s="8">
        <v>0.04</v>
      </c>
      <c r="AE108" s="6" t="s">
        <v>339</v>
      </c>
      <c r="AF108" s="5">
        <v>4</v>
      </c>
      <c r="AG108" s="8">
        <v>0.95</v>
      </c>
      <c r="AH108" s="6" t="s">
        <v>339</v>
      </c>
      <c r="AI108" s="5">
        <v>4</v>
      </c>
      <c r="AJ108" s="8">
        <v>0.84</v>
      </c>
      <c r="AK108" s="6" t="s">
        <v>339</v>
      </c>
      <c r="AL108" s="5">
        <v>4</v>
      </c>
      <c r="AM108" s="30">
        <f t="shared" si="13"/>
        <v>3.5</v>
      </c>
      <c r="AN108" s="19" t="s">
        <v>341</v>
      </c>
      <c r="AO108" s="6" t="s">
        <v>341</v>
      </c>
      <c r="AP108" s="6" t="s">
        <v>341</v>
      </c>
      <c r="AQ108" s="6">
        <v>110</v>
      </c>
      <c r="AR108" s="6" t="s">
        <v>343</v>
      </c>
      <c r="AS108" s="5">
        <v>3</v>
      </c>
      <c r="AT108" s="30">
        <f t="shared" si="14"/>
        <v>3</v>
      </c>
      <c r="AU108" s="19">
        <v>0.52</v>
      </c>
      <c r="AV108" s="6" t="s">
        <v>343</v>
      </c>
      <c r="AW108" s="5">
        <v>3</v>
      </c>
      <c r="AX108" s="6" t="s">
        <v>341</v>
      </c>
      <c r="AY108" s="6" t="s">
        <v>341</v>
      </c>
      <c r="AZ108" s="6" t="s">
        <v>341</v>
      </c>
      <c r="BA108" s="9">
        <v>242923</v>
      </c>
      <c r="BB108" s="9" t="s">
        <v>342</v>
      </c>
      <c r="BC108" s="5">
        <v>2</v>
      </c>
      <c r="BD108" s="30">
        <f t="shared" si="15"/>
        <v>2.5</v>
      </c>
      <c r="BE108" s="19" t="s">
        <v>341</v>
      </c>
      <c r="BF108" s="6" t="s">
        <v>341</v>
      </c>
      <c r="BG108" s="6" t="s">
        <v>341</v>
      </c>
      <c r="BH108" s="6">
        <v>1.8</v>
      </c>
      <c r="BI108" s="6" t="s">
        <v>339</v>
      </c>
      <c r="BJ108" s="5">
        <v>4</v>
      </c>
      <c r="BK108" s="30">
        <f t="shared" si="21"/>
        <v>4</v>
      </c>
      <c r="BL108" s="19">
        <v>46</v>
      </c>
      <c r="BM108" s="6" t="s">
        <v>343</v>
      </c>
      <c r="BN108" s="5">
        <v>3</v>
      </c>
      <c r="BO108" s="6">
        <v>72</v>
      </c>
      <c r="BP108" s="6"/>
      <c r="BQ108" s="5">
        <v>3</v>
      </c>
      <c r="BR108" s="30">
        <f t="shared" si="16"/>
        <v>3</v>
      </c>
      <c r="BS108" s="19">
        <v>24</v>
      </c>
      <c r="BT108" s="6" t="s">
        <v>342</v>
      </c>
      <c r="BU108" s="5">
        <v>2</v>
      </c>
      <c r="BV108" s="10">
        <v>-2.0999999999999999E-3</v>
      </c>
      <c r="BW108" s="6" t="s">
        <v>342</v>
      </c>
      <c r="BX108" s="5">
        <v>2</v>
      </c>
      <c r="BY108" s="6">
        <v>-36.4</v>
      </c>
      <c r="BZ108" s="6" t="s">
        <v>343</v>
      </c>
      <c r="CA108" s="5">
        <v>3</v>
      </c>
      <c r="CB108" s="30">
        <f t="shared" si="17"/>
        <v>2.3333333333333335</v>
      </c>
      <c r="CC108" s="19">
        <v>78</v>
      </c>
      <c r="CD108" s="6" t="s">
        <v>338</v>
      </c>
      <c r="CE108" s="5">
        <v>1</v>
      </c>
      <c r="CF108" s="6">
        <v>2</v>
      </c>
      <c r="CG108" s="6"/>
      <c r="CH108" s="5">
        <v>3</v>
      </c>
      <c r="CI108" s="8">
        <v>0.49</v>
      </c>
      <c r="CJ108" s="8"/>
      <c r="CK108" s="5">
        <v>2</v>
      </c>
      <c r="CL108" s="30">
        <f t="shared" si="18"/>
        <v>2</v>
      </c>
    </row>
    <row r="109" spans="1:90">
      <c r="A109" s="5" t="s">
        <v>571</v>
      </c>
      <c r="B109" s="5" t="s">
        <v>572</v>
      </c>
      <c r="C109" s="19">
        <v>0.92500000000000004</v>
      </c>
      <c r="D109" s="6" t="s">
        <v>339</v>
      </c>
      <c r="E109" s="5">
        <v>4</v>
      </c>
      <c r="F109" s="7" t="s">
        <v>341</v>
      </c>
      <c r="G109" s="130" t="s">
        <v>341</v>
      </c>
      <c r="H109" s="6" t="s">
        <v>341</v>
      </c>
      <c r="I109" s="6" t="s">
        <v>374</v>
      </c>
      <c r="J109" s="6" t="s">
        <v>339</v>
      </c>
      <c r="K109" s="5">
        <v>4</v>
      </c>
      <c r="L109" s="20">
        <f t="shared" si="19"/>
        <v>4</v>
      </c>
      <c r="M109" s="19">
        <v>5</v>
      </c>
      <c r="N109" s="6" t="s">
        <v>338</v>
      </c>
      <c r="O109" s="5">
        <v>1</v>
      </c>
      <c r="P109" s="7">
        <v>0</v>
      </c>
      <c r="Q109" s="6" t="s">
        <v>339</v>
      </c>
      <c r="R109" s="5">
        <v>4</v>
      </c>
      <c r="S109" s="30">
        <f t="shared" si="20"/>
        <v>2.5</v>
      </c>
      <c r="T109" s="19">
        <v>15</v>
      </c>
      <c r="U109" s="6" t="s">
        <v>339</v>
      </c>
      <c r="V109" s="5">
        <v>4</v>
      </c>
      <c r="W109" s="7">
        <v>0</v>
      </c>
      <c r="X109" s="6" t="s">
        <v>339</v>
      </c>
      <c r="Y109" s="5">
        <v>4</v>
      </c>
      <c r="Z109" s="30">
        <f t="shared" si="12"/>
        <v>4</v>
      </c>
      <c r="AA109" s="36" t="s">
        <v>341</v>
      </c>
      <c r="AB109" s="6" t="s">
        <v>341</v>
      </c>
      <c r="AC109" s="6" t="s">
        <v>341</v>
      </c>
      <c r="AD109" s="8" t="s">
        <v>341</v>
      </c>
      <c r="AE109" s="6" t="s">
        <v>341</v>
      </c>
      <c r="AF109" s="6" t="s">
        <v>341</v>
      </c>
      <c r="AG109" s="8" t="s">
        <v>341</v>
      </c>
      <c r="AH109" s="6" t="s">
        <v>341</v>
      </c>
      <c r="AI109" s="6" t="s">
        <v>341</v>
      </c>
      <c r="AJ109" s="6" t="s">
        <v>341</v>
      </c>
      <c r="AK109" s="6" t="s">
        <v>341</v>
      </c>
      <c r="AL109" s="6" t="s">
        <v>341</v>
      </c>
      <c r="AM109" s="30" t="str">
        <f t="shared" si="13"/>
        <v>N/A</v>
      </c>
      <c r="AN109" s="19" t="s">
        <v>341</v>
      </c>
      <c r="AO109" s="6" t="s">
        <v>341</v>
      </c>
      <c r="AP109" s="6" t="s">
        <v>341</v>
      </c>
      <c r="AQ109" s="6">
        <v>137</v>
      </c>
      <c r="AR109" s="6" t="s">
        <v>339</v>
      </c>
      <c r="AS109" s="5">
        <v>4</v>
      </c>
      <c r="AT109" s="30">
        <f t="shared" si="14"/>
        <v>4</v>
      </c>
      <c r="AU109" s="19">
        <v>0.72</v>
      </c>
      <c r="AV109" s="6" t="s">
        <v>343</v>
      </c>
      <c r="AW109" s="5">
        <v>3</v>
      </c>
      <c r="AX109" s="6" t="s">
        <v>341</v>
      </c>
      <c r="AY109" s="6" t="s">
        <v>341</v>
      </c>
      <c r="AZ109" s="6" t="s">
        <v>341</v>
      </c>
      <c r="BA109" s="9">
        <v>15907</v>
      </c>
      <c r="BB109" s="9" t="s">
        <v>343</v>
      </c>
      <c r="BC109" s="5">
        <v>3</v>
      </c>
      <c r="BD109" s="30">
        <f t="shared" si="15"/>
        <v>3</v>
      </c>
      <c r="BE109" s="19" t="s">
        <v>341</v>
      </c>
      <c r="BF109" s="6" t="s">
        <v>341</v>
      </c>
      <c r="BG109" s="6" t="s">
        <v>341</v>
      </c>
      <c r="BH109" s="6" t="s">
        <v>341</v>
      </c>
      <c r="BI109" s="6" t="s">
        <v>341</v>
      </c>
      <c r="BJ109" s="6" t="s">
        <v>341</v>
      </c>
      <c r="BK109" s="30" t="str">
        <f t="shared" si="21"/>
        <v>N/A</v>
      </c>
      <c r="BL109" s="19">
        <v>50</v>
      </c>
      <c r="BM109" s="6" t="s">
        <v>343</v>
      </c>
      <c r="BN109" s="5">
        <v>3</v>
      </c>
      <c r="BO109" s="6">
        <v>32.700000000000003</v>
      </c>
      <c r="BP109" s="6"/>
      <c r="BQ109" s="5">
        <v>4</v>
      </c>
      <c r="BR109" s="30">
        <f t="shared" si="16"/>
        <v>3.5</v>
      </c>
      <c r="BS109" s="19">
        <v>60</v>
      </c>
      <c r="BT109" s="6" t="s">
        <v>343</v>
      </c>
      <c r="BU109" s="5">
        <v>3</v>
      </c>
      <c r="BV109" s="10">
        <v>-1.6000000000000001E-3</v>
      </c>
      <c r="BW109" s="6" t="s">
        <v>342</v>
      </c>
      <c r="BX109" s="5">
        <v>2</v>
      </c>
      <c r="BY109" s="6">
        <v>-10</v>
      </c>
      <c r="BZ109" s="6" t="s">
        <v>343</v>
      </c>
      <c r="CA109" s="5">
        <v>3</v>
      </c>
      <c r="CB109" s="30">
        <f t="shared" si="17"/>
        <v>2.6666666666666665</v>
      </c>
      <c r="CC109" s="19" t="s">
        <v>341</v>
      </c>
      <c r="CD109" s="6" t="s">
        <v>341</v>
      </c>
      <c r="CE109" s="6" t="s">
        <v>341</v>
      </c>
      <c r="CF109" s="6">
        <v>2</v>
      </c>
      <c r="CG109" s="6"/>
      <c r="CH109" s="5">
        <v>3</v>
      </c>
      <c r="CI109" s="8">
        <v>0.47</v>
      </c>
      <c r="CJ109" s="8"/>
      <c r="CK109" s="5">
        <v>2</v>
      </c>
      <c r="CL109" s="30">
        <f t="shared" si="18"/>
        <v>2.5</v>
      </c>
    </row>
    <row r="110" spans="1:90">
      <c r="A110" s="5" t="s">
        <v>573</v>
      </c>
      <c r="B110" s="5" t="s">
        <v>574</v>
      </c>
      <c r="C110" s="19">
        <v>0.90500000000000003</v>
      </c>
      <c r="D110" s="6" t="s">
        <v>339</v>
      </c>
      <c r="E110" s="5">
        <v>4</v>
      </c>
      <c r="F110" s="7" t="s">
        <v>341</v>
      </c>
      <c r="G110" s="130" t="s">
        <v>341</v>
      </c>
      <c r="H110" s="6" t="s">
        <v>341</v>
      </c>
      <c r="I110" s="6" t="s">
        <v>374</v>
      </c>
      <c r="J110" s="6" t="s">
        <v>339</v>
      </c>
      <c r="K110" s="5">
        <v>4</v>
      </c>
      <c r="L110" s="20">
        <f t="shared" si="19"/>
        <v>4</v>
      </c>
      <c r="M110" s="19">
        <v>2</v>
      </c>
      <c r="N110" s="6" t="s">
        <v>339</v>
      </c>
      <c r="O110" s="5">
        <v>4</v>
      </c>
      <c r="P110" s="7" t="s">
        <v>341</v>
      </c>
      <c r="Q110" s="6" t="s">
        <v>341</v>
      </c>
      <c r="R110" s="7" t="s">
        <v>341</v>
      </c>
      <c r="S110" s="30">
        <f t="shared" si="20"/>
        <v>4</v>
      </c>
      <c r="T110" s="19">
        <v>14</v>
      </c>
      <c r="U110" s="6" t="s">
        <v>339</v>
      </c>
      <c r="V110" s="5">
        <v>4</v>
      </c>
      <c r="W110" s="7" t="s">
        <v>341</v>
      </c>
      <c r="X110" s="6" t="s">
        <v>341</v>
      </c>
      <c r="Y110" s="6" t="s">
        <v>341</v>
      </c>
      <c r="Z110" s="30">
        <f t="shared" si="12"/>
        <v>4</v>
      </c>
      <c r="AA110" s="36" t="s">
        <v>341</v>
      </c>
      <c r="AB110" s="6" t="s">
        <v>341</v>
      </c>
      <c r="AC110" s="6" t="s">
        <v>341</v>
      </c>
      <c r="AD110" s="8" t="s">
        <v>341</v>
      </c>
      <c r="AE110" s="6" t="s">
        <v>341</v>
      </c>
      <c r="AF110" s="6" t="s">
        <v>341</v>
      </c>
      <c r="AG110" s="8" t="s">
        <v>341</v>
      </c>
      <c r="AH110" s="6" t="s">
        <v>341</v>
      </c>
      <c r="AI110" s="6" t="s">
        <v>341</v>
      </c>
      <c r="AJ110" s="6" t="s">
        <v>341</v>
      </c>
      <c r="AK110" s="6" t="s">
        <v>341</v>
      </c>
      <c r="AL110" s="6" t="s">
        <v>341</v>
      </c>
      <c r="AM110" s="30" t="str">
        <f t="shared" si="13"/>
        <v>N/A</v>
      </c>
      <c r="AN110" s="19" t="s">
        <v>341</v>
      </c>
      <c r="AO110" s="6" t="s">
        <v>341</v>
      </c>
      <c r="AP110" s="6" t="s">
        <v>341</v>
      </c>
      <c r="AQ110" s="6">
        <v>124</v>
      </c>
      <c r="AR110" s="6" t="s">
        <v>343</v>
      </c>
      <c r="AS110" s="5">
        <v>3</v>
      </c>
      <c r="AT110" s="30">
        <f t="shared" si="14"/>
        <v>3</v>
      </c>
      <c r="AU110" s="19">
        <v>0.73</v>
      </c>
      <c r="AV110" s="6" t="s">
        <v>343</v>
      </c>
      <c r="AW110" s="5">
        <v>3</v>
      </c>
      <c r="AX110" s="6" t="s">
        <v>355</v>
      </c>
      <c r="AY110" s="6" t="s">
        <v>339</v>
      </c>
      <c r="AZ110" s="5">
        <v>4</v>
      </c>
      <c r="BA110" s="9">
        <v>238773</v>
      </c>
      <c r="BB110" s="9" t="s">
        <v>342</v>
      </c>
      <c r="BC110" s="5">
        <v>2</v>
      </c>
      <c r="BD110" s="30">
        <f t="shared" si="15"/>
        <v>3</v>
      </c>
      <c r="BE110" s="19" t="s">
        <v>341</v>
      </c>
      <c r="BF110" s="6" t="s">
        <v>341</v>
      </c>
      <c r="BG110" s="6" t="s">
        <v>341</v>
      </c>
      <c r="BH110" s="6" t="s">
        <v>341</v>
      </c>
      <c r="BI110" s="6" t="s">
        <v>341</v>
      </c>
      <c r="BJ110" s="6" t="s">
        <v>341</v>
      </c>
      <c r="BK110" s="30" t="str">
        <f t="shared" si="21"/>
        <v>N/A</v>
      </c>
      <c r="BL110" s="19">
        <v>53</v>
      </c>
      <c r="BM110" s="6" t="s">
        <v>339</v>
      </c>
      <c r="BN110" s="5">
        <v>4</v>
      </c>
      <c r="BO110" s="6">
        <v>44.4</v>
      </c>
      <c r="BP110" s="6"/>
      <c r="BQ110" s="5">
        <v>4</v>
      </c>
      <c r="BR110" s="30">
        <f t="shared" si="16"/>
        <v>4</v>
      </c>
      <c r="BS110" s="19">
        <v>32</v>
      </c>
      <c r="BT110" s="6" t="s">
        <v>342</v>
      </c>
      <c r="BU110" s="5">
        <v>2</v>
      </c>
      <c r="BV110" s="10">
        <v>1E-4</v>
      </c>
      <c r="BW110" s="6" t="s">
        <v>339</v>
      </c>
      <c r="BX110" s="5">
        <v>4</v>
      </c>
      <c r="BY110" s="6">
        <v>2.7</v>
      </c>
      <c r="BZ110" s="6" t="s">
        <v>339</v>
      </c>
      <c r="CA110" s="5">
        <v>4</v>
      </c>
      <c r="CB110" s="30">
        <f t="shared" si="17"/>
        <v>3.3333333333333335</v>
      </c>
      <c r="CC110" s="19">
        <v>18</v>
      </c>
      <c r="CD110" s="6" t="s">
        <v>343</v>
      </c>
      <c r="CE110" s="5">
        <v>3</v>
      </c>
      <c r="CF110" s="6">
        <v>3</v>
      </c>
      <c r="CG110" s="6"/>
      <c r="CH110" s="5">
        <v>2</v>
      </c>
      <c r="CI110" s="8">
        <v>0.48</v>
      </c>
      <c r="CJ110" s="8"/>
      <c r="CK110" s="5">
        <v>2</v>
      </c>
      <c r="CL110" s="30">
        <f t="shared" si="18"/>
        <v>2.3333333333333335</v>
      </c>
    </row>
    <row r="111" spans="1:90">
      <c r="A111" s="5" t="s">
        <v>285</v>
      </c>
      <c r="B111" s="5" t="s">
        <v>575</v>
      </c>
      <c r="C111" s="19">
        <v>0.78200000000000003</v>
      </c>
      <c r="D111" s="6" t="s">
        <v>343</v>
      </c>
      <c r="E111" s="5">
        <v>3</v>
      </c>
      <c r="F111" s="7">
        <v>3.0000000000000001E-3</v>
      </c>
      <c r="G111" s="130" t="s">
        <v>339</v>
      </c>
      <c r="H111" s="5">
        <v>4</v>
      </c>
      <c r="I111" s="6" t="s">
        <v>576</v>
      </c>
      <c r="J111" s="6" t="s">
        <v>343</v>
      </c>
      <c r="K111" s="5">
        <v>3</v>
      </c>
      <c r="L111" s="20">
        <f t="shared" si="19"/>
        <v>3.3333333333333335</v>
      </c>
      <c r="M111" s="19">
        <v>4</v>
      </c>
      <c r="N111" s="6" t="s">
        <v>342</v>
      </c>
      <c r="O111" s="5">
        <v>2</v>
      </c>
      <c r="P111" s="7">
        <v>2.3E-3</v>
      </c>
      <c r="Q111" s="6" t="s">
        <v>339</v>
      </c>
      <c r="R111" s="5">
        <v>4</v>
      </c>
      <c r="S111" s="30">
        <f t="shared" si="20"/>
        <v>3</v>
      </c>
      <c r="T111" s="19">
        <v>92</v>
      </c>
      <c r="U111" s="6" t="s">
        <v>343</v>
      </c>
      <c r="V111" s="5">
        <v>3</v>
      </c>
      <c r="W111" s="7">
        <v>2E-3</v>
      </c>
      <c r="X111" s="6" t="s">
        <v>339</v>
      </c>
      <c r="Y111" s="5">
        <v>4</v>
      </c>
      <c r="Z111" s="30">
        <f t="shared" si="12"/>
        <v>3.5</v>
      </c>
      <c r="AA111" s="36">
        <v>8.0000000000000002E-3</v>
      </c>
      <c r="AB111" s="6" t="s">
        <v>339</v>
      </c>
      <c r="AC111" s="5">
        <v>4</v>
      </c>
      <c r="AD111" s="8">
        <v>0.01</v>
      </c>
      <c r="AE111" s="6" t="s">
        <v>339</v>
      </c>
      <c r="AF111" s="5">
        <v>4</v>
      </c>
      <c r="AG111" s="8">
        <v>0.99</v>
      </c>
      <c r="AH111" s="6" t="s">
        <v>339</v>
      </c>
      <c r="AI111" s="5">
        <v>4</v>
      </c>
      <c r="AJ111" s="8">
        <v>0.95</v>
      </c>
      <c r="AK111" s="6" t="s">
        <v>339</v>
      </c>
      <c r="AL111" s="5">
        <v>4</v>
      </c>
      <c r="AM111" s="30">
        <f t="shared" si="13"/>
        <v>4</v>
      </c>
      <c r="AN111" s="19" t="s">
        <v>341</v>
      </c>
      <c r="AO111" s="6" t="s">
        <v>341</v>
      </c>
      <c r="AP111" s="6" t="s">
        <v>341</v>
      </c>
      <c r="AQ111" s="6">
        <v>130</v>
      </c>
      <c r="AR111" s="6" t="s">
        <v>343</v>
      </c>
      <c r="AS111" s="5">
        <v>3</v>
      </c>
      <c r="AT111" s="30">
        <f t="shared" si="14"/>
        <v>3</v>
      </c>
      <c r="AU111" s="19">
        <v>0.55000000000000004</v>
      </c>
      <c r="AV111" s="6" t="s">
        <v>343</v>
      </c>
      <c r="AW111" s="5">
        <v>3</v>
      </c>
      <c r="AX111" s="6" t="s">
        <v>341</v>
      </c>
      <c r="AY111" s="6" t="s">
        <v>341</v>
      </c>
      <c r="AZ111" s="6" t="s">
        <v>341</v>
      </c>
      <c r="BA111" s="9">
        <v>9910</v>
      </c>
      <c r="BB111" s="9" t="s">
        <v>343</v>
      </c>
      <c r="BC111" s="5">
        <v>3</v>
      </c>
      <c r="BD111" s="30">
        <f t="shared" si="15"/>
        <v>3</v>
      </c>
      <c r="BE111" s="19">
        <v>39</v>
      </c>
      <c r="BF111" s="6" t="s">
        <v>342</v>
      </c>
      <c r="BG111" s="5">
        <v>2</v>
      </c>
      <c r="BH111" s="6">
        <v>4</v>
      </c>
      <c r="BI111" s="6" t="s">
        <v>338</v>
      </c>
      <c r="BJ111" s="5">
        <v>1</v>
      </c>
      <c r="BK111" s="30">
        <f t="shared" si="21"/>
        <v>1.5</v>
      </c>
      <c r="BL111" s="19">
        <v>32</v>
      </c>
      <c r="BM111" s="6" t="s">
        <v>342</v>
      </c>
      <c r="BN111" s="5">
        <v>2</v>
      </c>
      <c r="BO111" s="6">
        <v>79.3</v>
      </c>
      <c r="BP111" s="6"/>
      <c r="BQ111" s="5">
        <v>3</v>
      </c>
      <c r="BR111" s="30">
        <f t="shared" si="16"/>
        <v>2.5</v>
      </c>
      <c r="BS111" s="19">
        <v>30</v>
      </c>
      <c r="BT111" s="6" t="s">
        <v>342</v>
      </c>
      <c r="BU111" s="5">
        <v>2</v>
      </c>
      <c r="BV111" s="10">
        <v>4.0000000000000002E-4</v>
      </c>
      <c r="BW111" s="6" t="s">
        <v>339</v>
      </c>
      <c r="BX111" s="5">
        <v>4</v>
      </c>
      <c r="BY111" s="6">
        <v>0.9</v>
      </c>
      <c r="BZ111" s="6" t="s">
        <v>339</v>
      </c>
      <c r="CA111" s="5">
        <v>4</v>
      </c>
      <c r="CB111" s="30">
        <f t="shared" si="17"/>
        <v>3.3333333333333335</v>
      </c>
      <c r="CC111" s="19">
        <v>36</v>
      </c>
      <c r="CD111" s="6" t="s">
        <v>338</v>
      </c>
      <c r="CE111" s="5">
        <v>1</v>
      </c>
      <c r="CF111" s="6">
        <v>1</v>
      </c>
      <c r="CG111" s="6"/>
      <c r="CH111" s="5">
        <v>3</v>
      </c>
      <c r="CI111" s="8">
        <v>0.18</v>
      </c>
      <c r="CJ111" s="8"/>
      <c r="CK111" s="5">
        <v>3</v>
      </c>
      <c r="CL111" s="30">
        <f t="shared" si="18"/>
        <v>2.3333333333333335</v>
      </c>
    </row>
    <row r="112" spans="1:90">
      <c r="A112" s="5" t="s">
        <v>577</v>
      </c>
      <c r="B112" s="5" t="s">
        <v>578</v>
      </c>
      <c r="C112" s="19">
        <v>0.94699999999999995</v>
      </c>
      <c r="D112" s="6" t="s">
        <v>339</v>
      </c>
      <c r="E112" s="5">
        <v>4</v>
      </c>
      <c r="F112" s="7" t="s">
        <v>341</v>
      </c>
      <c r="G112" s="130" t="s">
        <v>341</v>
      </c>
      <c r="H112" s="6" t="s">
        <v>341</v>
      </c>
      <c r="I112" s="6" t="s">
        <v>494</v>
      </c>
      <c r="J112" s="6" t="s">
        <v>339</v>
      </c>
      <c r="K112" s="5">
        <v>4</v>
      </c>
      <c r="L112" s="20">
        <f t="shared" si="19"/>
        <v>4</v>
      </c>
      <c r="M112" s="19">
        <v>1</v>
      </c>
      <c r="N112" s="6" t="s">
        <v>339</v>
      </c>
      <c r="O112" s="5">
        <v>4</v>
      </c>
      <c r="P112" s="7" t="s">
        <v>341</v>
      </c>
      <c r="Q112" s="6" t="s">
        <v>341</v>
      </c>
      <c r="R112" s="7" t="s">
        <v>341</v>
      </c>
      <c r="S112" s="30">
        <f t="shared" si="20"/>
        <v>4</v>
      </c>
      <c r="T112" s="19">
        <v>4</v>
      </c>
      <c r="U112" s="6" t="s">
        <v>339</v>
      </c>
      <c r="V112" s="5">
        <v>4</v>
      </c>
      <c r="W112" s="7" t="s">
        <v>341</v>
      </c>
      <c r="X112" s="6" t="s">
        <v>341</v>
      </c>
      <c r="Y112" s="6" t="s">
        <v>341</v>
      </c>
      <c r="Z112" s="30">
        <f t="shared" si="12"/>
        <v>4</v>
      </c>
      <c r="AA112" s="36" t="s">
        <v>341</v>
      </c>
      <c r="AB112" s="6" t="s">
        <v>341</v>
      </c>
      <c r="AC112" s="6" t="s">
        <v>341</v>
      </c>
      <c r="AD112" s="8" t="s">
        <v>341</v>
      </c>
      <c r="AE112" s="6" t="s">
        <v>341</v>
      </c>
      <c r="AF112" s="6" t="s">
        <v>341</v>
      </c>
      <c r="AG112" s="8" t="s">
        <v>341</v>
      </c>
      <c r="AH112" s="6" t="s">
        <v>341</v>
      </c>
      <c r="AI112" s="6" t="s">
        <v>341</v>
      </c>
      <c r="AJ112" s="6" t="s">
        <v>341</v>
      </c>
      <c r="AK112" s="6" t="s">
        <v>341</v>
      </c>
      <c r="AL112" s="6" t="s">
        <v>341</v>
      </c>
      <c r="AM112" s="30" t="str">
        <f t="shared" si="13"/>
        <v>N/A</v>
      </c>
      <c r="AN112" s="19" t="s">
        <v>341</v>
      </c>
      <c r="AO112" s="6" t="s">
        <v>341</v>
      </c>
      <c r="AP112" s="6" t="s">
        <v>341</v>
      </c>
      <c r="AQ112" s="6">
        <v>152</v>
      </c>
      <c r="AR112" s="6" t="s">
        <v>339</v>
      </c>
      <c r="AS112" s="5">
        <v>4</v>
      </c>
      <c r="AT112" s="30">
        <f t="shared" si="14"/>
        <v>4</v>
      </c>
      <c r="AU112" s="19">
        <v>0.74</v>
      </c>
      <c r="AV112" s="6" t="s">
        <v>343</v>
      </c>
      <c r="AW112" s="5">
        <v>3</v>
      </c>
      <c r="AX112" s="6" t="s">
        <v>358</v>
      </c>
      <c r="AY112" s="6" t="s">
        <v>343</v>
      </c>
      <c r="AZ112" s="5">
        <v>3</v>
      </c>
      <c r="BA112" s="9">
        <v>301741</v>
      </c>
      <c r="BB112" s="9" t="s">
        <v>342</v>
      </c>
      <c r="BC112" s="5">
        <v>2</v>
      </c>
      <c r="BD112" s="30">
        <f t="shared" si="15"/>
        <v>2.6666666666666665</v>
      </c>
      <c r="BE112" s="19" t="s">
        <v>341</v>
      </c>
      <c r="BF112" s="6" t="s">
        <v>341</v>
      </c>
      <c r="BG112" s="6" t="s">
        <v>341</v>
      </c>
      <c r="BH112" s="6">
        <v>3.3</v>
      </c>
      <c r="BI112" s="6" t="s">
        <v>342</v>
      </c>
      <c r="BJ112" s="5">
        <v>2</v>
      </c>
      <c r="BK112" s="30">
        <f t="shared" si="21"/>
        <v>2</v>
      </c>
      <c r="BL112" s="19">
        <v>60</v>
      </c>
      <c r="BM112" s="6" t="s">
        <v>339</v>
      </c>
      <c r="BN112" s="5">
        <v>4</v>
      </c>
      <c r="BO112" s="6">
        <v>20.9</v>
      </c>
      <c r="BP112" s="6"/>
      <c r="BQ112" s="5">
        <v>4</v>
      </c>
      <c r="BR112" s="30">
        <f t="shared" si="16"/>
        <v>4</v>
      </c>
      <c r="BS112" s="19">
        <v>118</v>
      </c>
      <c r="BT112" s="6" t="s">
        <v>339</v>
      </c>
      <c r="BU112" s="5">
        <v>4</v>
      </c>
      <c r="BV112" s="10">
        <v>-2.9999999999999997E-4</v>
      </c>
      <c r="BW112" s="6" t="s">
        <v>343</v>
      </c>
      <c r="BX112" s="5">
        <v>3</v>
      </c>
      <c r="BY112" s="6">
        <v>-9.3000000000000007</v>
      </c>
      <c r="BZ112" s="6" t="s">
        <v>343</v>
      </c>
      <c r="CA112" s="5">
        <v>3</v>
      </c>
      <c r="CB112" s="30">
        <f t="shared" si="17"/>
        <v>3.3333333333333335</v>
      </c>
      <c r="CC112" s="19" t="s">
        <v>341</v>
      </c>
      <c r="CD112" s="6" t="s">
        <v>341</v>
      </c>
      <c r="CE112" s="6" t="s">
        <v>341</v>
      </c>
      <c r="CF112" s="6">
        <v>0</v>
      </c>
      <c r="CG112" s="6"/>
      <c r="CH112" s="5">
        <v>4</v>
      </c>
      <c r="CI112" s="8">
        <v>0.13</v>
      </c>
      <c r="CJ112" s="8"/>
      <c r="CK112" s="5">
        <v>4</v>
      </c>
      <c r="CL112" s="30">
        <f t="shared" si="18"/>
        <v>4</v>
      </c>
    </row>
    <row r="113" spans="1:90">
      <c r="A113" s="5" t="s">
        <v>579</v>
      </c>
      <c r="B113" s="5" t="s">
        <v>580</v>
      </c>
      <c r="C113" s="19">
        <v>0.96199999999999997</v>
      </c>
      <c r="D113" s="6" t="s">
        <v>339</v>
      </c>
      <c r="E113" s="5">
        <v>4</v>
      </c>
      <c r="F113" s="7" t="s">
        <v>341</v>
      </c>
      <c r="G113" s="130" t="s">
        <v>341</v>
      </c>
      <c r="H113" s="6" t="s">
        <v>341</v>
      </c>
      <c r="I113" s="6" t="s">
        <v>411</v>
      </c>
      <c r="J113" s="6" t="s">
        <v>339</v>
      </c>
      <c r="K113" s="5">
        <v>4</v>
      </c>
      <c r="L113" s="20">
        <f t="shared" si="19"/>
        <v>4</v>
      </c>
      <c r="M113" s="19">
        <v>2</v>
      </c>
      <c r="N113" s="6" t="s">
        <v>339</v>
      </c>
      <c r="O113" s="5">
        <v>4</v>
      </c>
      <c r="P113" s="7" t="s">
        <v>341</v>
      </c>
      <c r="Q113" s="6" t="s">
        <v>341</v>
      </c>
      <c r="R113" s="7" t="s">
        <v>341</v>
      </c>
      <c r="S113" s="30">
        <f t="shared" si="20"/>
        <v>4</v>
      </c>
      <c r="T113" s="19">
        <v>3</v>
      </c>
      <c r="U113" s="6" t="s">
        <v>339</v>
      </c>
      <c r="V113" s="5">
        <v>4</v>
      </c>
      <c r="W113" s="7" t="s">
        <v>341</v>
      </c>
      <c r="X113" s="6" t="s">
        <v>341</v>
      </c>
      <c r="Y113" s="6" t="s">
        <v>341</v>
      </c>
      <c r="Z113" s="30">
        <f t="shared" si="12"/>
        <v>4</v>
      </c>
      <c r="AA113" s="36" t="s">
        <v>341</v>
      </c>
      <c r="AB113" s="6" t="s">
        <v>341</v>
      </c>
      <c r="AC113" s="6" t="s">
        <v>341</v>
      </c>
      <c r="AD113" s="8" t="s">
        <v>341</v>
      </c>
      <c r="AE113" s="6" t="s">
        <v>341</v>
      </c>
      <c r="AF113" s="6" t="s">
        <v>341</v>
      </c>
      <c r="AG113" s="8" t="s">
        <v>341</v>
      </c>
      <c r="AH113" s="6" t="s">
        <v>341</v>
      </c>
      <c r="AI113" s="6" t="s">
        <v>341</v>
      </c>
      <c r="AJ113" s="6" t="s">
        <v>341</v>
      </c>
      <c r="AK113" s="6" t="s">
        <v>341</v>
      </c>
      <c r="AL113" s="6" t="s">
        <v>341</v>
      </c>
      <c r="AM113" s="30" t="str">
        <f t="shared" si="13"/>
        <v>N/A</v>
      </c>
      <c r="AN113" s="19" t="s">
        <v>341</v>
      </c>
      <c r="AO113" s="6" t="s">
        <v>341</v>
      </c>
      <c r="AP113" s="6" t="s">
        <v>341</v>
      </c>
      <c r="AQ113" s="6">
        <v>146</v>
      </c>
      <c r="AR113" s="6" t="s">
        <v>339</v>
      </c>
      <c r="AS113" s="5">
        <v>4</v>
      </c>
      <c r="AT113" s="30">
        <f t="shared" si="14"/>
        <v>4</v>
      </c>
      <c r="AU113" s="19" t="s">
        <v>341</v>
      </c>
      <c r="AV113" s="6" t="s">
        <v>341</v>
      </c>
      <c r="AW113" s="6" t="s">
        <v>341</v>
      </c>
      <c r="AX113" s="6" t="s">
        <v>355</v>
      </c>
      <c r="AY113" s="6" t="s">
        <v>339</v>
      </c>
      <c r="AZ113" s="5">
        <v>4</v>
      </c>
      <c r="BA113" s="9">
        <v>126776</v>
      </c>
      <c r="BB113" s="9" t="s">
        <v>342</v>
      </c>
      <c r="BC113" s="5">
        <v>2</v>
      </c>
      <c r="BD113" s="30">
        <f t="shared" si="15"/>
        <v>3</v>
      </c>
      <c r="BE113" s="19" t="s">
        <v>341</v>
      </c>
      <c r="BF113" s="6" t="s">
        <v>341</v>
      </c>
      <c r="BG113" s="6" t="s">
        <v>341</v>
      </c>
      <c r="BH113" s="6" t="s">
        <v>341</v>
      </c>
      <c r="BI113" s="6" t="s">
        <v>341</v>
      </c>
      <c r="BJ113" s="6" t="s">
        <v>341</v>
      </c>
      <c r="BK113" s="30" t="str">
        <f t="shared" si="21"/>
        <v>N/A</v>
      </c>
      <c r="BL113" s="19">
        <v>57</v>
      </c>
      <c r="BM113" s="6" t="s">
        <v>339</v>
      </c>
      <c r="BN113" s="5">
        <v>4</v>
      </c>
      <c r="BO113" s="6">
        <v>18.899999999999999</v>
      </c>
      <c r="BP113" s="6"/>
      <c r="BQ113" s="5">
        <v>4</v>
      </c>
      <c r="BR113" s="30">
        <f t="shared" si="16"/>
        <v>4</v>
      </c>
      <c r="BS113" s="19">
        <v>96</v>
      </c>
      <c r="BT113" s="6" t="s">
        <v>343</v>
      </c>
      <c r="BU113" s="5">
        <v>3</v>
      </c>
      <c r="BV113" s="10">
        <v>2.8E-3</v>
      </c>
      <c r="BW113" s="6" t="s">
        <v>339</v>
      </c>
      <c r="BX113" s="5">
        <v>4</v>
      </c>
      <c r="BY113" s="6">
        <v>3.4</v>
      </c>
      <c r="BZ113" s="6" t="s">
        <v>339</v>
      </c>
      <c r="CA113" s="5">
        <v>4</v>
      </c>
      <c r="CB113" s="30">
        <f t="shared" si="17"/>
        <v>3.6666666666666665</v>
      </c>
      <c r="CC113" s="19" t="s">
        <v>341</v>
      </c>
      <c r="CD113" s="6" t="s">
        <v>341</v>
      </c>
      <c r="CE113" s="6" t="s">
        <v>341</v>
      </c>
      <c r="CF113" s="6">
        <v>0</v>
      </c>
      <c r="CG113" s="6"/>
      <c r="CH113" s="5">
        <v>4</v>
      </c>
      <c r="CI113" s="8">
        <v>0</v>
      </c>
      <c r="CJ113" s="8"/>
      <c r="CK113" s="5">
        <v>4</v>
      </c>
      <c r="CL113" s="30">
        <f t="shared" si="18"/>
        <v>4</v>
      </c>
    </row>
    <row r="114" spans="1:90">
      <c r="A114" s="5" t="s">
        <v>581</v>
      </c>
      <c r="B114" s="5" t="s">
        <v>582</v>
      </c>
      <c r="C114" s="19" t="s">
        <v>341</v>
      </c>
      <c r="D114" s="6" t="s">
        <v>341</v>
      </c>
      <c r="E114" s="6" t="s">
        <v>341</v>
      </c>
      <c r="F114" s="6" t="s">
        <v>341</v>
      </c>
      <c r="G114" s="130" t="s">
        <v>341</v>
      </c>
      <c r="H114" s="6" t="s">
        <v>341</v>
      </c>
      <c r="I114" s="6" t="s">
        <v>341</v>
      </c>
      <c r="J114" s="6" t="s">
        <v>341</v>
      </c>
      <c r="K114" s="6" t="s">
        <v>341</v>
      </c>
      <c r="L114" s="20" t="str">
        <f t="shared" si="19"/>
        <v>N/A</v>
      </c>
      <c r="M114" s="19">
        <v>2</v>
      </c>
      <c r="N114" s="6" t="s">
        <v>339</v>
      </c>
      <c r="O114" s="5">
        <v>4</v>
      </c>
      <c r="P114" s="7">
        <v>4.0000000000000002E-4</v>
      </c>
      <c r="Q114" s="6" t="s">
        <v>339</v>
      </c>
      <c r="R114" s="5">
        <v>4</v>
      </c>
      <c r="S114" s="30">
        <f t="shared" si="20"/>
        <v>4</v>
      </c>
      <c r="T114" s="19" t="s">
        <v>341</v>
      </c>
      <c r="U114" s="6" t="s">
        <v>341</v>
      </c>
      <c r="V114" s="7" t="s">
        <v>341</v>
      </c>
      <c r="W114" s="7">
        <v>5.0000000000000001E-4</v>
      </c>
      <c r="X114" s="6" t="s">
        <v>339</v>
      </c>
      <c r="Y114" s="5">
        <v>4</v>
      </c>
      <c r="Z114" s="30">
        <f t="shared" si="12"/>
        <v>4</v>
      </c>
      <c r="AA114" s="36" t="s">
        <v>341</v>
      </c>
      <c r="AB114" s="6" t="s">
        <v>341</v>
      </c>
      <c r="AC114" s="6" t="s">
        <v>341</v>
      </c>
      <c r="AD114" s="8" t="s">
        <v>341</v>
      </c>
      <c r="AE114" s="6" t="s">
        <v>341</v>
      </c>
      <c r="AF114" s="6" t="s">
        <v>341</v>
      </c>
      <c r="AG114" s="6" t="s">
        <v>341</v>
      </c>
      <c r="AH114" s="6" t="s">
        <v>341</v>
      </c>
      <c r="AI114" s="6" t="s">
        <v>341</v>
      </c>
      <c r="AJ114" s="6" t="s">
        <v>341</v>
      </c>
      <c r="AK114" s="6" t="s">
        <v>341</v>
      </c>
      <c r="AL114" s="6" t="s">
        <v>341</v>
      </c>
      <c r="AM114" s="30" t="str">
        <f t="shared" si="13"/>
        <v>N/A</v>
      </c>
      <c r="AN114" s="19" t="s">
        <v>341</v>
      </c>
      <c r="AO114" s="6" t="s">
        <v>341</v>
      </c>
      <c r="AP114" s="6" t="s">
        <v>341</v>
      </c>
      <c r="AQ114" s="6">
        <v>165</v>
      </c>
      <c r="AR114" s="6" t="s">
        <v>339</v>
      </c>
      <c r="AS114" s="5">
        <v>4</v>
      </c>
      <c r="AT114" s="30">
        <f t="shared" si="14"/>
        <v>4</v>
      </c>
      <c r="AU114" s="19" t="s">
        <v>341</v>
      </c>
      <c r="AV114" s="6" t="s">
        <v>341</v>
      </c>
      <c r="AW114" s="6" t="s">
        <v>341</v>
      </c>
      <c r="AX114" s="6" t="s">
        <v>341</v>
      </c>
      <c r="AY114" s="6" t="s">
        <v>341</v>
      </c>
      <c r="AZ114" s="6" t="s">
        <v>341</v>
      </c>
      <c r="BA114" s="6" t="s">
        <v>341</v>
      </c>
      <c r="BB114" s="6" t="s">
        <v>341</v>
      </c>
      <c r="BC114" s="6" t="s">
        <v>341</v>
      </c>
      <c r="BD114" s="30" t="str">
        <f t="shared" si="15"/>
        <v>N/A</v>
      </c>
      <c r="BE114" s="19" t="s">
        <v>341</v>
      </c>
      <c r="BF114" s="6" t="s">
        <v>341</v>
      </c>
      <c r="BG114" s="6" t="s">
        <v>341</v>
      </c>
      <c r="BH114" s="6" t="s">
        <v>341</v>
      </c>
      <c r="BI114" s="6" t="s">
        <v>341</v>
      </c>
      <c r="BJ114" s="6" t="s">
        <v>341</v>
      </c>
      <c r="BK114" s="30" t="str">
        <f t="shared" si="21"/>
        <v>N/A</v>
      </c>
      <c r="BL114" s="19">
        <v>56</v>
      </c>
      <c r="BM114" s="6" t="s">
        <v>339</v>
      </c>
      <c r="BN114" s="5">
        <v>4</v>
      </c>
      <c r="BO114" s="6" t="s">
        <v>341</v>
      </c>
      <c r="BP114" s="6"/>
      <c r="BQ114" s="6" t="s">
        <v>341</v>
      </c>
      <c r="BR114" s="30">
        <f t="shared" si="16"/>
        <v>4</v>
      </c>
      <c r="BS114" s="19" t="s">
        <v>341</v>
      </c>
      <c r="BT114" s="6" t="s">
        <v>341</v>
      </c>
      <c r="BU114" s="6" t="s">
        <v>341</v>
      </c>
      <c r="BV114" s="6" t="s">
        <v>341</v>
      </c>
      <c r="BW114" s="6" t="s">
        <v>341</v>
      </c>
      <c r="BX114" s="6" t="s">
        <v>341</v>
      </c>
      <c r="BY114" s="6" t="s">
        <v>341</v>
      </c>
      <c r="BZ114" s="6" t="s">
        <v>341</v>
      </c>
      <c r="CA114" s="6" t="s">
        <v>341</v>
      </c>
      <c r="CB114" s="30" t="str">
        <f t="shared" si="17"/>
        <v>N/A</v>
      </c>
      <c r="CC114" s="19" t="s">
        <v>341</v>
      </c>
      <c r="CD114" s="6" t="s">
        <v>341</v>
      </c>
      <c r="CE114" s="6" t="s">
        <v>341</v>
      </c>
      <c r="CF114" s="6" t="s">
        <v>341</v>
      </c>
      <c r="CG114" s="6"/>
      <c r="CH114" s="6" t="s">
        <v>341</v>
      </c>
      <c r="CI114" s="8">
        <v>0.37</v>
      </c>
      <c r="CJ114" s="8"/>
      <c r="CK114" s="5">
        <v>3</v>
      </c>
      <c r="CL114" s="30">
        <f t="shared" si="18"/>
        <v>3</v>
      </c>
    </row>
    <row r="115" spans="1:90">
      <c r="A115" s="5" t="s">
        <v>286</v>
      </c>
      <c r="B115" s="5" t="s">
        <v>583</v>
      </c>
      <c r="C115" s="19">
        <v>0.68500000000000005</v>
      </c>
      <c r="D115" s="6" t="s">
        <v>342</v>
      </c>
      <c r="E115" s="5">
        <v>2</v>
      </c>
      <c r="F115" s="7">
        <v>7.0000000000000001E-3</v>
      </c>
      <c r="G115" s="130" t="s">
        <v>339</v>
      </c>
      <c r="H115" s="5">
        <v>4</v>
      </c>
      <c r="I115" s="6" t="s">
        <v>584</v>
      </c>
      <c r="J115" s="6" t="s">
        <v>342</v>
      </c>
      <c r="K115" s="5">
        <v>2</v>
      </c>
      <c r="L115" s="20">
        <f t="shared" si="19"/>
        <v>2.6666666666666665</v>
      </c>
      <c r="M115" s="19" t="s">
        <v>341</v>
      </c>
      <c r="N115" s="6" t="s">
        <v>341</v>
      </c>
      <c r="O115" s="6" t="s">
        <v>341</v>
      </c>
      <c r="P115" s="7">
        <v>1.4E-2</v>
      </c>
      <c r="Q115" s="6" t="s">
        <v>339</v>
      </c>
      <c r="R115" s="5">
        <v>4</v>
      </c>
      <c r="S115" s="30">
        <f t="shared" si="20"/>
        <v>4</v>
      </c>
      <c r="T115" s="19">
        <v>68</v>
      </c>
      <c r="U115" s="6" t="s">
        <v>343</v>
      </c>
      <c r="V115" s="5">
        <v>3</v>
      </c>
      <c r="W115" s="7">
        <v>2.5000000000000001E-2</v>
      </c>
      <c r="X115" s="6" t="s">
        <v>339</v>
      </c>
      <c r="Y115" s="5">
        <v>4</v>
      </c>
      <c r="Z115" s="30">
        <f t="shared" si="12"/>
        <v>3.5</v>
      </c>
      <c r="AA115" s="36" t="s">
        <v>341</v>
      </c>
      <c r="AB115" s="6" t="s">
        <v>341</v>
      </c>
      <c r="AC115" s="6" t="s">
        <v>341</v>
      </c>
      <c r="AD115" s="8" t="s">
        <v>341</v>
      </c>
      <c r="AE115" s="6" t="s">
        <v>341</v>
      </c>
      <c r="AF115" s="6" t="s">
        <v>341</v>
      </c>
      <c r="AG115" s="8">
        <v>0.99</v>
      </c>
      <c r="AH115" s="6" t="s">
        <v>339</v>
      </c>
      <c r="AI115" s="5">
        <v>4</v>
      </c>
      <c r="AJ115" s="8">
        <v>0.94</v>
      </c>
      <c r="AK115" s="6" t="s">
        <v>339</v>
      </c>
      <c r="AL115" s="5">
        <v>4</v>
      </c>
      <c r="AM115" s="30">
        <f t="shared" si="13"/>
        <v>4</v>
      </c>
      <c r="AN115" s="19" t="s">
        <v>369</v>
      </c>
      <c r="AO115" s="6" t="s">
        <v>338</v>
      </c>
      <c r="AP115" s="5">
        <v>1</v>
      </c>
      <c r="AQ115" s="6">
        <v>75</v>
      </c>
      <c r="AR115" s="6" t="s">
        <v>342</v>
      </c>
      <c r="AS115" s="5">
        <v>2</v>
      </c>
      <c r="AT115" s="30">
        <f t="shared" si="14"/>
        <v>1.5</v>
      </c>
      <c r="AU115" s="19" t="s">
        <v>341</v>
      </c>
      <c r="AV115" s="6" t="s">
        <v>341</v>
      </c>
      <c r="AW115" s="6" t="s">
        <v>341</v>
      </c>
      <c r="AX115" s="6" t="s">
        <v>355</v>
      </c>
      <c r="AY115" s="6" t="s">
        <v>339</v>
      </c>
      <c r="AZ115" s="5">
        <v>4</v>
      </c>
      <c r="BA115" s="9">
        <v>19880</v>
      </c>
      <c r="BB115" s="9" t="s">
        <v>343</v>
      </c>
      <c r="BC115" s="5">
        <v>3</v>
      </c>
      <c r="BD115" s="30">
        <f t="shared" si="15"/>
        <v>3.5</v>
      </c>
      <c r="BE115" s="19">
        <v>44</v>
      </c>
      <c r="BF115" s="6" t="s">
        <v>342</v>
      </c>
      <c r="BG115" s="5">
        <v>2</v>
      </c>
      <c r="BH115" s="6" t="s">
        <v>341</v>
      </c>
      <c r="BI115" s="6" t="s">
        <v>341</v>
      </c>
      <c r="BJ115" s="6" t="s">
        <v>341</v>
      </c>
      <c r="BK115" s="30">
        <f t="shared" si="21"/>
        <v>2</v>
      </c>
      <c r="BL115" s="19">
        <v>8</v>
      </c>
      <c r="BM115" s="6" t="s">
        <v>338</v>
      </c>
      <c r="BN115" s="5">
        <v>1</v>
      </c>
      <c r="BO115" s="6">
        <v>75</v>
      </c>
      <c r="BP115" s="6"/>
      <c r="BQ115" s="5">
        <v>3</v>
      </c>
      <c r="BR115" s="30">
        <f t="shared" si="16"/>
        <v>2</v>
      </c>
      <c r="BS115" s="19">
        <v>122</v>
      </c>
      <c r="BT115" s="6" t="s">
        <v>339</v>
      </c>
      <c r="BU115" s="5">
        <v>4</v>
      </c>
      <c r="BV115" s="10">
        <v>3.3E-3</v>
      </c>
      <c r="BW115" s="6" t="s">
        <v>339</v>
      </c>
      <c r="BX115" s="5">
        <v>4</v>
      </c>
      <c r="BY115" s="6">
        <v>1.4</v>
      </c>
      <c r="BZ115" s="6" t="s">
        <v>339</v>
      </c>
      <c r="CA115" s="5">
        <v>4</v>
      </c>
      <c r="CB115" s="30">
        <f t="shared" si="17"/>
        <v>4</v>
      </c>
      <c r="CC115" s="19">
        <v>97</v>
      </c>
      <c r="CD115" s="6" t="s">
        <v>338</v>
      </c>
      <c r="CE115" s="5">
        <v>1</v>
      </c>
      <c r="CF115" s="6">
        <v>2</v>
      </c>
      <c r="CG115" s="6"/>
      <c r="CH115" s="5">
        <v>3</v>
      </c>
      <c r="CI115" s="8">
        <v>0.19</v>
      </c>
      <c r="CJ115" s="8"/>
      <c r="CK115" s="5">
        <v>3</v>
      </c>
      <c r="CL115" s="30">
        <f t="shared" si="18"/>
        <v>2.3333333333333335</v>
      </c>
    </row>
    <row r="116" spans="1:90">
      <c r="A116" s="5" t="s">
        <v>287</v>
      </c>
      <c r="B116" s="5" t="s">
        <v>585</v>
      </c>
      <c r="C116" s="19">
        <v>0.54900000000000004</v>
      </c>
      <c r="D116" s="6" t="s">
        <v>338</v>
      </c>
      <c r="E116" s="5">
        <v>1</v>
      </c>
      <c r="F116" s="7">
        <v>0.27500000000000002</v>
      </c>
      <c r="G116" s="130" t="s">
        <v>343</v>
      </c>
      <c r="H116" s="5">
        <v>3</v>
      </c>
      <c r="I116" s="6" t="s">
        <v>586</v>
      </c>
      <c r="J116" s="6" t="s">
        <v>338</v>
      </c>
      <c r="K116" s="5">
        <v>1</v>
      </c>
      <c r="L116" s="20">
        <f t="shared" si="19"/>
        <v>1.6666666666666667</v>
      </c>
      <c r="M116" s="19">
        <v>4</v>
      </c>
      <c r="N116" s="6" t="s">
        <v>342</v>
      </c>
      <c r="O116" s="5">
        <v>2</v>
      </c>
      <c r="P116" s="7">
        <v>0.48499999999999999</v>
      </c>
      <c r="Q116" s="6" t="s">
        <v>338</v>
      </c>
      <c r="R116" s="5">
        <v>1</v>
      </c>
      <c r="S116" s="30">
        <f t="shared" si="20"/>
        <v>1.5</v>
      </c>
      <c r="T116" s="19">
        <v>146</v>
      </c>
      <c r="U116" s="6" t="s">
        <v>342</v>
      </c>
      <c r="V116" s="5">
        <v>2</v>
      </c>
      <c r="W116" s="7">
        <v>0.51200000000000001</v>
      </c>
      <c r="X116" s="6" t="s">
        <v>338</v>
      </c>
      <c r="Y116" s="5">
        <v>1</v>
      </c>
      <c r="Z116" s="30">
        <f t="shared" si="12"/>
        <v>1.5</v>
      </c>
      <c r="AA116" s="36">
        <v>0.29299999999999998</v>
      </c>
      <c r="AB116" s="6" t="s">
        <v>338</v>
      </c>
      <c r="AC116" s="5">
        <v>1</v>
      </c>
      <c r="AD116" s="8">
        <v>0.25</v>
      </c>
      <c r="AE116" s="6" t="s">
        <v>338</v>
      </c>
      <c r="AF116" s="5">
        <v>1</v>
      </c>
      <c r="AG116" s="8">
        <v>0.74</v>
      </c>
      <c r="AH116" s="6" t="s">
        <v>342</v>
      </c>
      <c r="AI116" s="5">
        <v>2</v>
      </c>
      <c r="AJ116" s="8">
        <v>0.17</v>
      </c>
      <c r="AK116" s="6" t="s">
        <v>338</v>
      </c>
      <c r="AL116" s="5">
        <v>1</v>
      </c>
      <c r="AM116" s="30">
        <f t="shared" si="13"/>
        <v>1.25</v>
      </c>
      <c r="AN116" s="19" t="s">
        <v>341</v>
      </c>
      <c r="AO116" s="6" t="s">
        <v>341</v>
      </c>
      <c r="AP116" s="6" t="s">
        <v>341</v>
      </c>
      <c r="AQ116" s="6">
        <v>51</v>
      </c>
      <c r="AR116" s="6" t="s">
        <v>342</v>
      </c>
      <c r="AS116" s="5">
        <v>2</v>
      </c>
      <c r="AT116" s="30">
        <f t="shared" si="14"/>
        <v>2</v>
      </c>
      <c r="AU116" s="19">
        <v>0.56000000000000005</v>
      </c>
      <c r="AV116" s="6" t="s">
        <v>343</v>
      </c>
      <c r="AW116" s="5">
        <v>3</v>
      </c>
      <c r="AX116" s="6" t="s">
        <v>341</v>
      </c>
      <c r="AY116" s="6" t="s">
        <v>341</v>
      </c>
      <c r="AZ116" s="6" t="s">
        <v>341</v>
      </c>
      <c r="BA116" s="9">
        <v>246694</v>
      </c>
      <c r="BB116" s="9" t="s">
        <v>342</v>
      </c>
      <c r="BC116" s="5">
        <v>2</v>
      </c>
      <c r="BD116" s="30">
        <f t="shared" si="15"/>
        <v>2.5</v>
      </c>
      <c r="BE116" s="19">
        <v>80</v>
      </c>
      <c r="BF116" s="6" t="s">
        <v>339</v>
      </c>
      <c r="BG116" s="5">
        <v>4</v>
      </c>
      <c r="BH116" s="6">
        <v>1.1000000000000001</v>
      </c>
      <c r="BI116" s="6" t="s">
        <v>339</v>
      </c>
      <c r="BJ116" s="5">
        <v>4</v>
      </c>
      <c r="BK116" s="30">
        <f t="shared" si="21"/>
        <v>4</v>
      </c>
      <c r="BL116" s="19">
        <v>22</v>
      </c>
      <c r="BM116" s="6" t="s">
        <v>342</v>
      </c>
      <c r="BN116" s="5">
        <v>2</v>
      </c>
      <c r="BO116" s="6">
        <v>78.2</v>
      </c>
      <c r="BP116" s="6"/>
      <c r="BQ116" s="5">
        <v>3</v>
      </c>
      <c r="BR116" s="30">
        <f t="shared" si="16"/>
        <v>2.5</v>
      </c>
      <c r="BS116" s="19">
        <v>67</v>
      </c>
      <c r="BT116" s="6" t="s">
        <v>343</v>
      </c>
      <c r="BU116" s="5">
        <v>3</v>
      </c>
      <c r="BV116" s="10">
        <v>-8.8000000000000005E-3</v>
      </c>
      <c r="BW116" s="6" t="s">
        <v>338</v>
      </c>
      <c r="BX116" s="5">
        <v>1</v>
      </c>
      <c r="BY116" s="6">
        <v>-420.5</v>
      </c>
      <c r="BZ116" s="6" t="s">
        <v>342</v>
      </c>
      <c r="CA116" s="5">
        <v>2</v>
      </c>
      <c r="CB116" s="30">
        <f t="shared" si="17"/>
        <v>2</v>
      </c>
      <c r="CC116" s="19" t="s">
        <v>341</v>
      </c>
      <c r="CD116" s="6" t="s">
        <v>341</v>
      </c>
      <c r="CE116" s="6" t="s">
        <v>341</v>
      </c>
      <c r="CF116" s="6">
        <v>1</v>
      </c>
      <c r="CG116" s="6"/>
      <c r="CH116" s="5">
        <v>3</v>
      </c>
      <c r="CI116" s="8">
        <v>0.13</v>
      </c>
      <c r="CJ116" s="8"/>
      <c r="CK116" s="5">
        <v>4</v>
      </c>
      <c r="CL116" s="30">
        <f t="shared" si="18"/>
        <v>3.5</v>
      </c>
    </row>
    <row r="117" spans="1:90">
      <c r="A117" s="5" t="s">
        <v>288</v>
      </c>
      <c r="B117" s="5" t="s">
        <v>587</v>
      </c>
      <c r="C117" s="19">
        <v>0.8</v>
      </c>
      <c r="D117" s="6" t="s">
        <v>339</v>
      </c>
      <c r="E117" s="5">
        <v>4</v>
      </c>
      <c r="F117" s="7">
        <v>0</v>
      </c>
      <c r="G117" s="130" t="s">
        <v>339</v>
      </c>
      <c r="H117" s="5">
        <v>4</v>
      </c>
      <c r="I117" s="6" t="s">
        <v>352</v>
      </c>
      <c r="J117" s="6" t="s">
        <v>339</v>
      </c>
      <c r="K117" s="5">
        <v>4</v>
      </c>
      <c r="L117" s="20">
        <f t="shared" si="19"/>
        <v>4</v>
      </c>
      <c r="M117" s="19">
        <v>5</v>
      </c>
      <c r="N117" s="6" t="s">
        <v>338</v>
      </c>
      <c r="O117" s="5">
        <v>1</v>
      </c>
      <c r="P117" s="7">
        <v>1E-3</v>
      </c>
      <c r="Q117" s="6" t="s">
        <v>339</v>
      </c>
      <c r="R117" s="5">
        <v>4</v>
      </c>
      <c r="S117" s="30">
        <f t="shared" si="20"/>
        <v>2.5</v>
      </c>
      <c r="T117" s="19">
        <v>79</v>
      </c>
      <c r="U117" s="6" t="s">
        <v>343</v>
      </c>
      <c r="V117" s="5">
        <v>3</v>
      </c>
      <c r="W117" s="7">
        <v>0</v>
      </c>
      <c r="X117" s="6" t="s">
        <v>339</v>
      </c>
      <c r="Y117" s="5">
        <v>4</v>
      </c>
      <c r="Z117" s="30">
        <f t="shared" si="12"/>
        <v>3.5</v>
      </c>
      <c r="AA117" s="36">
        <v>0.13</v>
      </c>
      <c r="AB117" s="6" t="s">
        <v>343</v>
      </c>
      <c r="AC117" s="5">
        <v>3</v>
      </c>
      <c r="AD117" s="8" t="s">
        <v>341</v>
      </c>
      <c r="AE117" s="6" t="s">
        <v>341</v>
      </c>
      <c r="AF117" s="6" t="s">
        <v>341</v>
      </c>
      <c r="AG117" s="8">
        <v>0.98</v>
      </c>
      <c r="AH117" s="6" t="s">
        <v>339</v>
      </c>
      <c r="AI117" s="5">
        <v>4</v>
      </c>
      <c r="AJ117" s="8">
        <v>0.83</v>
      </c>
      <c r="AK117" s="6" t="s">
        <v>339</v>
      </c>
      <c r="AL117" s="5">
        <v>4</v>
      </c>
      <c r="AM117" s="30">
        <f t="shared" si="13"/>
        <v>3.6666666666666665</v>
      </c>
      <c r="AN117" s="19" t="s">
        <v>348</v>
      </c>
      <c r="AO117" s="6" t="s">
        <v>343</v>
      </c>
      <c r="AP117" s="5">
        <v>3</v>
      </c>
      <c r="AQ117" s="6">
        <v>23</v>
      </c>
      <c r="AR117" s="6" t="s">
        <v>338</v>
      </c>
      <c r="AS117" s="5">
        <v>1</v>
      </c>
      <c r="AT117" s="30">
        <f t="shared" si="14"/>
        <v>2</v>
      </c>
      <c r="AU117" s="19">
        <v>0.51</v>
      </c>
      <c r="AV117" s="6" t="s">
        <v>343</v>
      </c>
      <c r="AW117" s="5">
        <v>3</v>
      </c>
      <c r="AX117" s="6" t="s">
        <v>355</v>
      </c>
      <c r="AY117" s="6" t="s">
        <v>339</v>
      </c>
      <c r="AZ117" s="5">
        <v>4</v>
      </c>
      <c r="BA117" s="9">
        <v>662912</v>
      </c>
      <c r="BB117" s="9" t="s">
        <v>338</v>
      </c>
      <c r="BC117" s="5">
        <v>1</v>
      </c>
      <c r="BD117" s="30">
        <f t="shared" si="15"/>
        <v>2.6666666666666665</v>
      </c>
      <c r="BE117" s="19">
        <v>60</v>
      </c>
      <c r="BF117" s="6" t="s">
        <v>343</v>
      </c>
      <c r="BG117" s="5">
        <v>3</v>
      </c>
      <c r="BH117" s="6">
        <v>3.4</v>
      </c>
      <c r="BI117" s="6" t="s">
        <v>342</v>
      </c>
      <c r="BJ117" s="5">
        <v>2</v>
      </c>
      <c r="BK117" s="30">
        <f t="shared" si="21"/>
        <v>2.5</v>
      </c>
      <c r="BL117" s="19">
        <v>24</v>
      </c>
      <c r="BM117" s="6" t="s">
        <v>342</v>
      </c>
      <c r="BN117" s="5">
        <v>2</v>
      </c>
      <c r="BO117" s="6">
        <v>70</v>
      </c>
      <c r="BP117" s="6"/>
      <c r="BQ117" s="5">
        <v>3</v>
      </c>
      <c r="BR117" s="30">
        <f t="shared" si="16"/>
        <v>2.5</v>
      </c>
      <c r="BS117" s="19">
        <v>34</v>
      </c>
      <c r="BT117" s="6" t="s">
        <v>342</v>
      </c>
      <c r="BU117" s="5">
        <v>2</v>
      </c>
      <c r="BV117" s="10">
        <v>-1E-3</v>
      </c>
      <c r="BW117" s="6" t="s">
        <v>343</v>
      </c>
      <c r="BX117" s="5">
        <v>3</v>
      </c>
      <c r="BY117" s="6">
        <v>-20</v>
      </c>
      <c r="BZ117" s="6" t="s">
        <v>343</v>
      </c>
      <c r="CA117" s="5">
        <v>3</v>
      </c>
      <c r="CB117" s="30">
        <f t="shared" si="17"/>
        <v>2.6666666666666665</v>
      </c>
      <c r="CC117" s="19">
        <v>21</v>
      </c>
      <c r="CD117" s="6" t="s">
        <v>342</v>
      </c>
      <c r="CE117" s="5">
        <v>2</v>
      </c>
      <c r="CF117" s="6">
        <v>2</v>
      </c>
      <c r="CG117" s="6"/>
      <c r="CH117" s="5">
        <v>3</v>
      </c>
      <c r="CI117" s="8">
        <v>0.08</v>
      </c>
      <c r="CJ117" s="8"/>
      <c r="CK117" s="5">
        <v>4</v>
      </c>
      <c r="CL117" s="30">
        <f t="shared" si="18"/>
        <v>3</v>
      </c>
    </row>
    <row r="118" spans="1:90">
      <c r="A118" s="5" t="s">
        <v>289</v>
      </c>
      <c r="B118" s="5" t="s">
        <v>588</v>
      </c>
      <c r="C118" s="19">
        <v>0.53900000000000003</v>
      </c>
      <c r="D118" s="6" t="s">
        <v>338</v>
      </c>
      <c r="E118" s="5">
        <v>1</v>
      </c>
      <c r="F118" s="7">
        <v>0.152</v>
      </c>
      <c r="G118" s="130" t="s">
        <v>343</v>
      </c>
      <c r="H118" s="5">
        <v>3</v>
      </c>
      <c r="I118" s="6" t="s">
        <v>589</v>
      </c>
      <c r="J118" s="6" t="s">
        <v>338</v>
      </c>
      <c r="K118" s="5">
        <v>1</v>
      </c>
      <c r="L118" s="20">
        <f t="shared" si="19"/>
        <v>1.6666666666666667</v>
      </c>
      <c r="M118" s="19">
        <v>2</v>
      </c>
      <c r="N118" s="6" t="s">
        <v>339</v>
      </c>
      <c r="O118" s="5">
        <v>4</v>
      </c>
      <c r="P118" s="7">
        <v>0.34499999999999997</v>
      </c>
      <c r="Q118" s="6" t="s">
        <v>342</v>
      </c>
      <c r="R118" s="5">
        <v>2</v>
      </c>
      <c r="S118" s="30">
        <f t="shared" si="20"/>
        <v>3</v>
      </c>
      <c r="T118" s="19">
        <v>149</v>
      </c>
      <c r="U118" s="6" t="s">
        <v>342</v>
      </c>
      <c r="V118" s="5">
        <v>2</v>
      </c>
      <c r="W118" s="7">
        <v>0.34100000000000003</v>
      </c>
      <c r="X118" s="6" t="s">
        <v>342</v>
      </c>
      <c r="Y118" s="5">
        <v>2</v>
      </c>
      <c r="Z118" s="30">
        <f t="shared" si="12"/>
        <v>2</v>
      </c>
      <c r="AA118" s="36">
        <v>0.29599999999999999</v>
      </c>
      <c r="AB118" s="6" t="s">
        <v>338</v>
      </c>
      <c r="AC118" s="5">
        <v>1</v>
      </c>
      <c r="AD118" s="8">
        <v>0.39</v>
      </c>
      <c r="AE118" s="6" t="s">
        <v>338</v>
      </c>
      <c r="AF118" s="5">
        <v>1</v>
      </c>
      <c r="AG118" s="8">
        <v>0.76</v>
      </c>
      <c r="AH118" s="6" t="s">
        <v>343</v>
      </c>
      <c r="AI118" s="5">
        <v>3</v>
      </c>
      <c r="AJ118" s="8">
        <v>0.36</v>
      </c>
      <c r="AK118" s="6" t="s">
        <v>342</v>
      </c>
      <c r="AL118" s="5">
        <v>2</v>
      </c>
      <c r="AM118" s="30">
        <f t="shared" si="13"/>
        <v>1.75</v>
      </c>
      <c r="AN118" s="19" t="s">
        <v>341</v>
      </c>
      <c r="AO118" s="6" t="s">
        <v>341</v>
      </c>
      <c r="AP118" s="6" t="s">
        <v>341</v>
      </c>
      <c r="AQ118" s="6">
        <v>45</v>
      </c>
      <c r="AR118" s="6" t="s">
        <v>342</v>
      </c>
      <c r="AS118" s="5">
        <v>2</v>
      </c>
      <c r="AT118" s="30">
        <f t="shared" si="14"/>
        <v>2</v>
      </c>
      <c r="AU118" s="19">
        <v>0.6</v>
      </c>
      <c r="AV118" s="6" t="s">
        <v>343</v>
      </c>
      <c r="AW118" s="5">
        <v>3</v>
      </c>
      <c r="AX118" s="6" t="s">
        <v>358</v>
      </c>
      <c r="AY118" s="6" t="s">
        <v>343</v>
      </c>
      <c r="AZ118" s="5">
        <v>3</v>
      </c>
      <c r="BA118" s="9">
        <v>11493</v>
      </c>
      <c r="BB118" s="9" t="s">
        <v>343</v>
      </c>
      <c r="BC118" s="5">
        <v>3</v>
      </c>
      <c r="BD118" s="30">
        <f t="shared" si="15"/>
        <v>3</v>
      </c>
      <c r="BE118" s="19">
        <v>79</v>
      </c>
      <c r="BF118" s="6" t="s">
        <v>339</v>
      </c>
      <c r="BG118" s="5">
        <v>4</v>
      </c>
      <c r="BH118" s="6" t="s">
        <v>341</v>
      </c>
      <c r="BI118" s="6" t="s">
        <v>341</v>
      </c>
      <c r="BJ118" s="6" t="s">
        <v>341</v>
      </c>
      <c r="BK118" s="30">
        <f t="shared" si="21"/>
        <v>4</v>
      </c>
      <c r="BL118" s="19">
        <v>27</v>
      </c>
      <c r="BM118" s="6" t="s">
        <v>342</v>
      </c>
      <c r="BN118" s="5">
        <v>2</v>
      </c>
      <c r="BO118" s="6">
        <v>83.6</v>
      </c>
      <c r="BP118" s="6"/>
      <c r="BQ118" s="5">
        <v>2</v>
      </c>
      <c r="BR118" s="30">
        <f t="shared" si="16"/>
        <v>2</v>
      </c>
      <c r="BS118" s="19">
        <v>130</v>
      </c>
      <c r="BT118" s="6" t="s">
        <v>339</v>
      </c>
      <c r="BU118" s="5">
        <v>4</v>
      </c>
      <c r="BV118" s="10">
        <v>-2.3999999999999998E-3</v>
      </c>
      <c r="BW118" s="6" t="s">
        <v>342</v>
      </c>
      <c r="BX118" s="5">
        <v>2</v>
      </c>
      <c r="BY118" s="6">
        <v>-3</v>
      </c>
      <c r="BZ118" s="6" t="s">
        <v>343</v>
      </c>
      <c r="CA118" s="5">
        <v>3</v>
      </c>
      <c r="CB118" s="30">
        <f t="shared" si="17"/>
        <v>3</v>
      </c>
      <c r="CC118" s="19">
        <v>12</v>
      </c>
      <c r="CD118" s="6" t="s">
        <v>343</v>
      </c>
      <c r="CE118" s="5">
        <v>3</v>
      </c>
      <c r="CF118" s="6">
        <v>0</v>
      </c>
      <c r="CG118" s="6"/>
      <c r="CH118" s="5">
        <v>4</v>
      </c>
      <c r="CI118" s="8">
        <v>0</v>
      </c>
      <c r="CJ118" s="8"/>
      <c r="CK118" s="5">
        <v>4</v>
      </c>
      <c r="CL118" s="30">
        <f t="shared" si="18"/>
        <v>3.6666666666666665</v>
      </c>
    </row>
    <row r="119" spans="1:90">
      <c r="A119" s="5" t="s">
        <v>290</v>
      </c>
      <c r="B119" s="5" t="s">
        <v>590</v>
      </c>
      <c r="C119" s="19">
        <v>0.73099999999999998</v>
      </c>
      <c r="D119" s="6" t="s">
        <v>343</v>
      </c>
      <c r="E119" s="5">
        <v>3</v>
      </c>
      <c r="F119" s="7">
        <v>1E-3</v>
      </c>
      <c r="G119" s="130" t="s">
        <v>339</v>
      </c>
      <c r="H119" s="5">
        <v>4</v>
      </c>
      <c r="I119" s="6" t="s">
        <v>591</v>
      </c>
      <c r="J119" s="6" t="s">
        <v>339</v>
      </c>
      <c r="K119" s="5">
        <v>4</v>
      </c>
      <c r="L119" s="20">
        <f t="shared" si="19"/>
        <v>3.6666666666666665</v>
      </c>
      <c r="M119" s="19">
        <v>5</v>
      </c>
      <c r="N119" s="6" t="s">
        <v>338</v>
      </c>
      <c r="O119" s="5">
        <v>1</v>
      </c>
      <c r="P119" s="7">
        <v>1E-3</v>
      </c>
      <c r="Q119" s="6" t="s">
        <v>339</v>
      </c>
      <c r="R119" s="5">
        <v>4</v>
      </c>
      <c r="S119" s="30">
        <f t="shared" si="20"/>
        <v>2.5</v>
      </c>
      <c r="T119" s="19">
        <v>61</v>
      </c>
      <c r="U119" s="6" t="s">
        <v>339</v>
      </c>
      <c r="V119" s="5">
        <v>4</v>
      </c>
      <c r="W119" s="7">
        <v>1E-3</v>
      </c>
      <c r="X119" s="6" t="s">
        <v>339</v>
      </c>
      <c r="Y119" s="5">
        <v>4</v>
      </c>
      <c r="Z119" s="30">
        <f t="shared" si="12"/>
        <v>4</v>
      </c>
      <c r="AA119" s="36">
        <v>0.03</v>
      </c>
      <c r="AB119" s="6" t="s">
        <v>339</v>
      </c>
      <c r="AC119" s="5">
        <v>4</v>
      </c>
      <c r="AD119" s="8">
        <v>0.02</v>
      </c>
      <c r="AE119" s="6" t="s">
        <v>339</v>
      </c>
      <c r="AF119" s="5">
        <v>4</v>
      </c>
      <c r="AG119" s="8">
        <v>0.91</v>
      </c>
      <c r="AH119" s="6" t="s">
        <v>339</v>
      </c>
      <c r="AI119" s="5">
        <v>4</v>
      </c>
      <c r="AJ119" s="8">
        <v>0.59</v>
      </c>
      <c r="AK119" s="6" t="s">
        <v>342</v>
      </c>
      <c r="AL119" s="5">
        <v>2</v>
      </c>
      <c r="AM119" s="30">
        <f t="shared" si="13"/>
        <v>3.5</v>
      </c>
      <c r="AN119" s="19" t="s">
        <v>341</v>
      </c>
      <c r="AO119" s="6" t="s">
        <v>341</v>
      </c>
      <c r="AP119" s="6" t="s">
        <v>341</v>
      </c>
      <c r="AQ119" s="6">
        <v>126</v>
      </c>
      <c r="AR119" s="6" t="s">
        <v>343</v>
      </c>
      <c r="AS119" s="5">
        <v>3</v>
      </c>
      <c r="AT119" s="30">
        <f t="shared" si="14"/>
        <v>3</v>
      </c>
      <c r="AU119" s="19">
        <v>0.59</v>
      </c>
      <c r="AV119" s="6" t="s">
        <v>343</v>
      </c>
      <c r="AW119" s="5">
        <v>3</v>
      </c>
      <c r="AX119" s="6" t="s">
        <v>456</v>
      </c>
      <c r="AY119" s="6" t="s">
        <v>338</v>
      </c>
      <c r="AZ119" s="5">
        <v>1</v>
      </c>
      <c r="BA119" s="9">
        <v>9371</v>
      </c>
      <c r="BB119" s="9" t="s">
        <v>343</v>
      </c>
      <c r="BC119" s="5">
        <v>3</v>
      </c>
      <c r="BD119" s="30">
        <f t="shared" si="15"/>
        <v>2.3333333333333335</v>
      </c>
      <c r="BE119" s="19">
        <v>88</v>
      </c>
      <c r="BF119" s="6" t="s">
        <v>339</v>
      </c>
      <c r="BG119" s="5">
        <v>4</v>
      </c>
      <c r="BH119" s="6" t="s">
        <v>341</v>
      </c>
      <c r="BI119" s="6" t="s">
        <v>341</v>
      </c>
      <c r="BJ119" s="6" t="s">
        <v>341</v>
      </c>
      <c r="BK119" s="30">
        <f t="shared" si="21"/>
        <v>4</v>
      </c>
      <c r="BL119" s="19">
        <v>38</v>
      </c>
      <c r="BM119" s="6" t="s">
        <v>343</v>
      </c>
      <c r="BN119" s="5">
        <v>3</v>
      </c>
      <c r="BO119" s="6">
        <v>68.2</v>
      </c>
      <c r="BP119" s="6"/>
      <c r="BQ119" s="5">
        <v>3</v>
      </c>
      <c r="BR119" s="30">
        <f t="shared" si="16"/>
        <v>3</v>
      </c>
      <c r="BS119" s="19">
        <v>130</v>
      </c>
      <c r="BT119" s="6" t="s">
        <v>339</v>
      </c>
      <c r="BU119" s="5">
        <v>4</v>
      </c>
      <c r="BV119" s="10">
        <v>2.2000000000000001E-3</v>
      </c>
      <c r="BW119" s="6" t="s">
        <v>339</v>
      </c>
      <c r="BX119" s="5">
        <v>4</v>
      </c>
      <c r="BY119" s="6">
        <v>1.5</v>
      </c>
      <c r="BZ119" s="6" t="s">
        <v>339</v>
      </c>
      <c r="CA119" s="5">
        <v>4</v>
      </c>
      <c r="CB119" s="30">
        <f t="shared" si="17"/>
        <v>4</v>
      </c>
      <c r="CC119" s="19">
        <v>13</v>
      </c>
      <c r="CD119" s="6" t="s">
        <v>343</v>
      </c>
      <c r="CE119" s="5">
        <v>3</v>
      </c>
      <c r="CF119" s="6">
        <v>3</v>
      </c>
      <c r="CG119" s="6"/>
      <c r="CH119" s="5">
        <v>2</v>
      </c>
      <c r="CI119" s="8">
        <v>0.54</v>
      </c>
      <c r="CJ119" s="8"/>
      <c r="CK119" s="5">
        <v>2</v>
      </c>
      <c r="CL119" s="30">
        <f t="shared" si="18"/>
        <v>2.3333333333333335</v>
      </c>
    </row>
    <row r="120" spans="1:90">
      <c r="A120" s="13" t="s">
        <v>592</v>
      </c>
      <c r="B120" s="5" t="s">
        <v>593</v>
      </c>
      <c r="C120" s="19">
        <v>0.83799999999999997</v>
      </c>
      <c r="D120" s="6" t="s">
        <v>339</v>
      </c>
      <c r="E120" s="5">
        <v>4</v>
      </c>
      <c r="F120" s="7" t="s">
        <v>341</v>
      </c>
      <c r="G120" s="130" t="s">
        <v>341</v>
      </c>
      <c r="H120" s="6" t="s">
        <v>341</v>
      </c>
      <c r="I120" s="6" t="s">
        <v>591</v>
      </c>
      <c r="J120" s="6" t="s">
        <v>339</v>
      </c>
      <c r="K120" s="5">
        <v>4</v>
      </c>
      <c r="L120" s="20">
        <f t="shared" si="19"/>
        <v>4</v>
      </c>
      <c r="M120" s="19">
        <v>5</v>
      </c>
      <c r="N120" s="6" t="s">
        <v>338</v>
      </c>
      <c r="O120" s="5">
        <v>1</v>
      </c>
      <c r="P120" s="7">
        <v>1E-3</v>
      </c>
      <c r="Q120" s="6" t="s">
        <v>339</v>
      </c>
      <c r="R120" s="5">
        <v>4</v>
      </c>
      <c r="S120" s="30">
        <f t="shared" si="20"/>
        <v>2.5</v>
      </c>
      <c r="T120" s="19">
        <v>65</v>
      </c>
      <c r="U120" s="6" t="s">
        <v>343</v>
      </c>
      <c r="V120" s="5">
        <v>3</v>
      </c>
      <c r="W120" s="7">
        <v>1E-3</v>
      </c>
      <c r="X120" s="6" t="s">
        <v>339</v>
      </c>
      <c r="Y120" s="5">
        <v>4</v>
      </c>
      <c r="Z120" s="30">
        <f t="shared" si="12"/>
        <v>3.5</v>
      </c>
      <c r="AA120" s="36" t="s">
        <v>341</v>
      </c>
      <c r="AB120" s="6" t="s">
        <v>341</v>
      </c>
      <c r="AC120" s="6" t="s">
        <v>341</v>
      </c>
      <c r="AD120" s="8">
        <v>0.04</v>
      </c>
      <c r="AE120" s="6" t="s">
        <v>339</v>
      </c>
      <c r="AF120" s="5">
        <v>4</v>
      </c>
      <c r="AG120" s="8">
        <v>0.96</v>
      </c>
      <c r="AH120" s="6" t="s">
        <v>339</v>
      </c>
      <c r="AI120" s="5">
        <v>4</v>
      </c>
      <c r="AJ120" s="8">
        <v>0.91</v>
      </c>
      <c r="AK120" s="6" t="s">
        <v>339</v>
      </c>
      <c r="AL120" s="5">
        <v>4</v>
      </c>
      <c r="AM120" s="30">
        <f t="shared" si="13"/>
        <v>4</v>
      </c>
      <c r="AN120" s="19" t="s">
        <v>341</v>
      </c>
      <c r="AO120" s="6" t="s">
        <v>341</v>
      </c>
      <c r="AP120" s="6" t="s">
        <v>341</v>
      </c>
      <c r="AQ120" s="6">
        <v>48</v>
      </c>
      <c r="AR120" s="6" t="s">
        <v>342</v>
      </c>
      <c r="AS120" s="5">
        <v>2</v>
      </c>
      <c r="AT120" s="30">
        <f t="shared" si="14"/>
        <v>2</v>
      </c>
      <c r="AU120" s="19">
        <v>0.38</v>
      </c>
      <c r="AV120" s="6" t="s">
        <v>342</v>
      </c>
      <c r="AW120" s="5">
        <v>2</v>
      </c>
      <c r="AX120" s="6" t="s">
        <v>355</v>
      </c>
      <c r="AY120" s="6" t="s">
        <v>339</v>
      </c>
      <c r="AZ120" s="5">
        <v>4</v>
      </c>
      <c r="BA120" s="9">
        <v>4064787</v>
      </c>
      <c r="BB120" s="9" t="s">
        <v>338</v>
      </c>
      <c r="BC120" s="5">
        <v>1</v>
      </c>
      <c r="BD120" s="30">
        <f t="shared" si="15"/>
        <v>2.3333333333333335</v>
      </c>
      <c r="BE120" s="19">
        <v>35</v>
      </c>
      <c r="BF120" s="6" t="s">
        <v>342</v>
      </c>
      <c r="BG120" s="5">
        <v>2</v>
      </c>
      <c r="BH120" s="6">
        <v>3.1</v>
      </c>
      <c r="BI120" s="6" t="s">
        <v>342</v>
      </c>
      <c r="BJ120" s="5">
        <v>2</v>
      </c>
      <c r="BK120" s="30">
        <f t="shared" si="21"/>
        <v>2</v>
      </c>
      <c r="BL120" s="19">
        <v>16</v>
      </c>
      <c r="BM120" s="6" t="s">
        <v>338</v>
      </c>
      <c r="BN120" s="5">
        <v>1</v>
      </c>
      <c r="BO120" s="6">
        <v>78.099999999999994</v>
      </c>
      <c r="BP120" s="6"/>
      <c r="BQ120" s="5">
        <v>3</v>
      </c>
      <c r="BR120" s="30">
        <f t="shared" si="16"/>
        <v>2</v>
      </c>
      <c r="BS120" s="19">
        <v>64</v>
      </c>
      <c r="BT120" s="6" t="s">
        <v>343</v>
      </c>
      <c r="BU120" s="5">
        <v>3</v>
      </c>
      <c r="BV120" s="10">
        <v>5.3E-3</v>
      </c>
      <c r="BW120" s="6" t="s">
        <v>339</v>
      </c>
      <c r="BX120" s="5">
        <v>4</v>
      </c>
      <c r="BY120" s="6">
        <v>113.7</v>
      </c>
      <c r="BZ120" s="6" t="s">
        <v>339</v>
      </c>
      <c r="CA120" s="5">
        <v>4</v>
      </c>
      <c r="CB120" s="30">
        <f t="shared" si="17"/>
        <v>3.6666666666666665</v>
      </c>
      <c r="CC120" s="19">
        <v>9</v>
      </c>
      <c r="CD120" s="6" t="s">
        <v>339</v>
      </c>
      <c r="CE120" s="5">
        <v>4</v>
      </c>
      <c r="CF120" s="6">
        <v>3</v>
      </c>
      <c r="CG120" s="6"/>
      <c r="CH120" s="5">
        <v>2</v>
      </c>
      <c r="CI120" s="8">
        <v>0.27</v>
      </c>
      <c r="CJ120" s="8"/>
      <c r="CK120" s="5">
        <v>3</v>
      </c>
      <c r="CL120" s="30">
        <f t="shared" si="18"/>
        <v>3</v>
      </c>
    </row>
    <row r="121" spans="1:90">
      <c r="A121" s="5" t="s">
        <v>291</v>
      </c>
      <c r="B121" s="5" t="s">
        <v>594</v>
      </c>
      <c r="C121" s="19">
        <v>0.52500000000000002</v>
      </c>
      <c r="D121" s="6" t="s">
        <v>338</v>
      </c>
      <c r="E121" s="5">
        <v>1</v>
      </c>
      <c r="F121" s="7">
        <v>0.25700000000000001</v>
      </c>
      <c r="G121" s="130" t="s">
        <v>343</v>
      </c>
      <c r="H121" s="5">
        <v>3</v>
      </c>
      <c r="I121" s="6" t="s">
        <v>595</v>
      </c>
      <c r="J121" s="6" t="s">
        <v>338</v>
      </c>
      <c r="K121" s="5">
        <v>1</v>
      </c>
      <c r="L121" s="20">
        <f t="shared" si="19"/>
        <v>1.6666666666666667</v>
      </c>
      <c r="M121" s="19">
        <v>4</v>
      </c>
      <c r="N121" s="6" t="s">
        <v>342</v>
      </c>
      <c r="O121" s="5">
        <v>2</v>
      </c>
      <c r="P121" s="7">
        <v>0.34</v>
      </c>
      <c r="Q121" s="6" t="s">
        <v>342</v>
      </c>
      <c r="R121" s="5">
        <v>2</v>
      </c>
      <c r="S121" s="30">
        <f t="shared" si="20"/>
        <v>2</v>
      </c>
      <c r="T121" s="19">
        <v>131</v>
      </c>
      <c r="U121" s="6" t="s">
        <v>342</v>
      </c>
      <c r="V121" s="5">
        <v>2</v>
      </c>
      <c r="W121" s="7">
        <v>0.36399999999999999</v>
      </c>
      <c r="X121" s="6" t="s">
        <v>342</v>
      </c>
      <c r="Y121" s="5">
        <v>2</v>
      </c>
      <c r="Z121" s="30">
        <f t="shared" si="12"/>
        <v>2</v>
      </c>
      <c r="AA121" s="36">
        <v>0.222</v>
      </c>
      <c r="AB121" s="6" t="s">
        <v>342</v>
      </c>
      <c r="AC121" s="5">
        <v>2</v>
      </c>
      <c r="AD121" s="8">
        <v>0.18</v>
      </c>
      <c r="AE121" s="6" t="s">
        <v>342</v>
      </c>
      <c r="AF121" s="5">
        <v>2</v>
      </c>
      <c r="AG121" s="8">
        <v>0.36</v>
      </c>
      <c r="AH121" s="6" t="s">
        <v>338</v>
      </c>
      <c r="AI121" s="5">
        <v>1</v>
      </c>
      <c r="AJ121" s="8">
        <v>0.17</v>
      </c>
      <c r="AK121" s="6" t="s">
        <v>338</v>
      </c>
      <c r="AL121" s="5">
        <v>1</v>
      </c>
      <c r="AM121" s="30">
        <f t="shared" si="13"/>
        <v>1.5</v>
      </c>
      <c r="AN121" s="19" t="s">
        <v>341</v>
      </c>
      <c r="AO121" s="6" t="s">
        <v>341</v>
      </c>
      <c r="AP121" s="6" t="s">
        <v>341</v>
      </c>
      <c r="AQ121" s="6">
        <v>33</v>
      </c>
      <c r="AR121" s="6" t="s">
        <v>338</v>
      </c>
      <c r="AS121" s="5">
        <v>1</v>
      </c>
      <c r="AT121" s="30">
        <f t="shared" si="14"/>
        <v>1</v>
      </c>
      <c r="AU121" s="19">
        <v>0.44</v>
      </c>
      <c r="AV121" s="6" t="s">
        <v>342</v>
      </c>
      <c r="AW121" s="5">
        <v>2</v>
      </c>
      <c r="AX121" s="6" t="s">
        <v>355</v>
      </c>
      <c r="AY121" s="6" t="s">
        <v>339</v>
      </c>
      <c r="AZ121" s="5">
        <v>4</v>
      </c>
      <c r="BA121" s="9">
        <v>4069197</v>
      </c>
      <c r="BB121" s="9" t="s">
        <v>338</v>
      </c>
      <c r="BC121" s="5">
        <v>1</v>
      </c>
      <c r="BD121" s="30">
        <f t="shared" si="15"/>
        <v>2.3333333333333335</v>
      </c>
      <c r="BE121" s="19">
        <v>28</v>
      </c>
      <c r="BF121" s="6" t="s">
        <v>342</v>
      </c>
      <c r="BG121" s="5">
        <v>2</v>
      </c>
      <c r="BH121" s="6">
        <v>1.6</v>
      </c>
      <c r="BI121" s="6" t="s">
        <v>339</v>
      </c>
      <c r="BJ121" s="5">
        <v>4</v>
      </c>
      <c r="BK121" s="30">
        <f t="shared" si="21"/>
        <v>3</v>
      </c>
      <c r="BL121" s="19">
        <v>23</v>
      </c>
      <c r="BM121" s="6" t="s">
        <v>342</v>
      </c>
      <c r="BN121" s="5">
        <v>2</v>
      </c>
      <c r="BO121" s="6">
        <v>92.1</v>
      </c>
      <c r="BP121" s="6"/>
      <c r="BQ121" s="5">
        <v>1</v>
      </c>
      <c r="BR121" s="30">
        <f t="shared" si="16"/>
        <v>1.5</v>
      </c>
      <c r="BS121" s="19">
        <v>31</v>
      </c>
      <c r="BT121" s="6" t="s">
        <v>342</v>
      </c>
      <c r="BU121" s="5">
        <v>2</v>
      </c>
      <c r="BV121" s="10">
        <v>-1.61E-2</v>
      </c>
      <c r="BW121" s="6" t="s">
        <v>338</v>
      </c>
      <c r="BX121" s="5">
        <v>1</v>
      </c>
      <c r="BY121" s="6">
        <v>-41.3</v>
      </c>
      <c r="BZ121" s="6" t="s">
        <v>343</v>
      </c>
      <c r="CA121" s="5">
        <v>3</v>
      </c>
      <c r="CB121" s="30">
        <f t="shared" si="17"/>
        <v>2</v>
      </c>
      <c r="CC121" s="19">
        <v>22</v>
      </c>
      <c r="CD121" s="6" t="s">
        <v>342</v>
      </c>
      <c r="CE121" s="5">
        <v>2</v>
      </c>
      <c r="CF121" s="6">
        <v>0</v>
      </c>
      <c r="CG121" s="6"/>
      <c r="CH121" s="5">
        <v>4</v>
      </c>
      <c r="CI121" s="8">
        <v>0.39</v>
      </c>
      <c r="CJ121" s="8"/>
      <c r="CK121" s="5">
        <v>3</v>
      </c>
      <c r="CL121" s="30">
        <f t="shared" si="18"/>
        <v>3</v>
      </c>
    </row>
    <row r="122" spans="1:90">
      <c r="A122" s="6" t="s">
        <v>596</v>
      </c>
      <c r="B122" s="5" t="s">
        <v>597</v>
      </c>
      <c r="C122" s="19">
        <v>0.77300000000000002</v>
      </c>
      <c r="D122" s="6" t="s">
        <v>343</v>
      </c>
      <c r="E122" s="5">
        <v>3</v>
      </c>
      <c r="F122" s="7">
        <v>0</v>
      </c>
      <c r="G122" s="130" t="s">
        <v>339</v>
      </c>
      <c r="H122" s="5">
        <v>4</v>
      </c>
      <c r="I122" s="6" t="s">
        <v>408</v>
      </c>
      <c r="J122" s="6" t="s">
        <v>339</v>
      </c>
      <c r="K122" s="5">
        <v>4</v>
      </c>
      <c r="L122" s="20">
        <f t="shared" si="19"/>
        <v>3.6666666666666665</v>
      </c>
      <c r="M122" s="19" t="s">
        <v>341</v>
      </c>
      <c r="N122" s="6" t="s">
        <v>341</v>
      </c>
      <c r="O122" s="6" t="s">
        <v>341</v>
      </c>
      <c r="P122" s="7">
        <v>1E-3</v>
      </c>
      <c r="Q122" s="6" t="s">
        <v>339</v>
      </c>
      <c r="R122" s="5">
        <v>4</v>
      </c>
      <c r="S122" s="30">
        <f t="shared" si="20"/>
        <v>4</v>
      </c>
      <c r="T122" s="19">
        <v>49</v>
      </c>
      <c r="U122" s="6" t="s">
        <v>339</v>
      </c>
      <c r="V122" s="5">
        <v>4</v>
      </c>
      <c r="W122" s="7">
        <v>1E-4</v>
      </c>
      <c r="X122" s="6" t="s">
        <v>339</v>
      </c>
      <c r="Y122" s="5">
        <v>4</v>
      </c>
      <c r="Z122" s="30">
        <f t="shared" si="12"/>
        <v>4</v>
      </c>
      <c r="AA122" s="36">
        <v>9.7000000000000003E-2</v>
      </c>
      <c r="AB122" s="6" t="s">
        <v>343</v>
      </c>
      <c r="AC122" s="5">
        <v>3</v>
      </c>
      <c r="AD122" s="8">
        <v>0.03</v>
      </c>
      <c r="AE122" s="6" t="s">
        <v>339</v>
      </c>
      <c r="AF122" s="5">
        <v>4</v>
      </c>
      <c r="AG122" s="8">
        <v>0.99</v>
      </c>
      <c r="AH122" s="6" t="s">
        <v>339</v>
      </c>
      <c r="AI122" s="5">
        <v>4</v>
      </c>
      <c r="AJ122" s="8">
        <v>1</v>
      </c>
      <c r="AK122" s="6" t="s">
        <v>339</v>
      </c>
      <c r="AL122" s="5">
        <v>4</v>
      </c>
      <c r="AM122" s="30">
        <f t="shared" si="13"/>
        <v>3.75</v>
      </c>
      <c r="AN122" s="19" t="s">
        <v>341</v>
      </c>
      <c r="AO122" s="6" t="s">
        <v>341</v>
      </c>
      <c r="AP122" s="6" t="s">
        <v>341</v>
      </c>
      <c r="AQ122" s="6">
        <v>49</v>
      </c>
      <c r="AR122" s="6" t="s">
        <v>342</v>
      </c>
      <c r="AS122" s="5">
        <v>2</v>
      </c>
      <c r="AT122" s="30">
        <f t="shared" si="14"/>
        <v>2</v>
      </c>
      <c r="AU122" s="19">
        <v>0.67</v>
      </c>
      <c r="AV122" s="6" t="s">
        <v>343</v>
      </c>
      <c r="AW122" s="5">
        <v>3</v>
      </c>
      <c r="AX122" s="6" t="s">
        <v>355</v>
      </c>
      <c r="AY122" s="6" t="s">
        <v>339</v>
      </c>
      <c r="AZ122" s="5">
        <v>4</v>
      </c>
      <c r="BA122" s="9">
        <v>2319834</v>
      </c>
      <c r="BB122" s="9" t="s">
        <v>338</v>
      </c>
      <c r="BC122" s="5">
        <v>1</v>
      </c>
      <c r="BD122" s="30">
        <f t="shared" si="15"/>
        <v>2.6666666666666665</v>
      </c>
      <c r="BE122" s="19">
        <v>36</v>
      </c>
      <c r="BF122" s="6" t="s">
        <v>342</v>
      </c>
      <c r="BG122" s="5">
        <v>2</v>
      </c>
      <c r="BH122" s="6" t="s">
        <v>341</v>
      </c>
      <c r="BI122" s="6" t="s">
        <v>341</v>
      </c>
      <c r="BJ122" s="6" t="s">
        <v>341</v>
      </c>
      <c r="BK122" s="30">
        <f t="shared" si="21"/>
        <v>2</v>
      </c>
      <c r="BL122" s="19">
        <v>35</v>
      </c>
      <c r="BM122" s="6" t="s">
        <v>343</v>
      </c>
      <c r="BN122" s="5">
        <v>3</v>
      </c>
      <c r="BO122" s="6">
        <v>68.599999999999994</v>
      </c>
      <c r="BP122" s="6"/>
      <c r="BQ122" s="5">
        <v>3</v>
      </c>
      <c r="BR122" s="30">
        <f t="shared" si="16"/>
        <v>3</v>
      </c>
      <c r="BS122" s="19">
        <v>85</v>
      </c>
      <c r="BT122" s="6" t="s">
        <v>343</v>
      </c>
      <c r="BU122" s="5">
        <v>3</v>
      </c>
      <c r="BV122" s="10">
        <v>1.5E-3</v>
      </c>
      <c r="BW122" s="6" t="s">
        <v>339</v>
      </c>
      <c r="BX122" s="5">
        <v>4</v>
      </c>
      <c r="BY122" s="6">
        <v>14.2</v>
      </c>
      <c r="BZ122" s="6" t="s">
        <v>339</v>
      </c>
      <c r="CA122" s="5">
        <v>4</v>
      </c>
      <c r="CB122" s="30">
        <f t="shared" si="17"/>
        <v>3.6666666666666665</v>
      </c>
      <c r="CC122" s="19">
        <v>25</v>
      </c>
      <c r="CD122" s="6" t="s">
        <v>342</v>
      </c>
      <c r="CE122" s="5">
        <v>2</v>
      </c>
      <c r="CF122" s="6">
        <v>1</v>
      </c>
      <c r="CG122" s="6"/>
      <c r="CH122" s="5">
        <v>3</v>
      </c>
      <c r="CI122" s="8">
        <v>0.22</v>
      </c>
      <c r="CJ122" s="8"/>
      <c r="CK122" s="5">
        <v>3</v>
      </c>
      <c r="CL122" s="30">
        <f t="shared" si="18"/>
        <v>2.6666666666666665</v>
      </c>
    </row>
    <row r="123" spans="1:90" ht="24">
      <c r="A123" s="5" t="s">
        <v>598</v>
      </c>
      <c r="B123" s="5" t="s">
        <v>599</v>
      </c>
      <c r="C123" s="19">
        <v>0.91100000000000003</v>
      </c>
      <c r="D123" s="6" t="s">
        <v>339</v>
      </c>
      <c r="E123" s="5">
        <v>4</v>
      </c>
      <c r="F123" s="7" t="s">
        <v>341</v>
      </c>
      <c r="G123" s="130" t="s">
        <v>341</v>
      </c>
      <c r="H123" s="6" t="s">
        <v>341</v>
      </c>
      <c r="I123" s="6" t="s">
        <v>411</v>
      </c>
      <c r="J123" s="6" t="s">
        <v>339</v>
      </c>
      <c r="K123" s="5">
        <v>4</v>
      </c>
      <c r="L123" s="20">
        <f t="shared" si="19"/>
        <v>4</v>
      </c>
      <c r="M123" s="19">
        <v>5</v>
      </c>
      <c r="N123" s="6" t="s">
        <v>338</v>
      </c>
      <c r="O123" s="5">
        <v>1</v>
      </c>
      <c r="P123" s="7" t="s">
        <v>341</v>
      </c>
      <c r="Q123" s="6" t="s">
        <v>341</v>
      </c>
      <c r="R123" s="7" t="s">
        <v>341</v>
      </c>
      <c r="S123" s="30">
        <f t="shared" si="20"/>
        <v>1</v>
      </c>
      <c r="T123" s="19">
        <v>11</v>
      </c>
      <c r="U123" s="6" t="s">
        <v>339</v>
      </c>
      <c r="V123" s="5">
        <v>4</v>
      </c>
      <c r="W123" s="7">
        <v>0</v>
      </c>
      <c r="X123" s="6" t="s">
        <v>339</v>
      </c>
      <c r="Y123" s="5">
        <v>4</v>
      </c>
      <c r="Z123" s="30">
        <f t="shared" si="12"/>
        <v>4</v>
      </c>
      <c r="AA123" s="36" t="s">
        <v>341</v>
      </c>
      <c r="AB123" s="6" t="s">
        <v>341</v>
      </c>
      <c r="AC123" s="6" t="s">
        <v>341</v>
      </c>
      <c r="AD123" s="8" t="s">
        <v>341</v>
      </c>
      <c r="AE123" s="6" t="s">
        <v>341</v>
      </c>
      <c r="AF123" s="6" t="s">
        <v>341</v>
      </c>
      <c r="AG123" s="8" t="s">
        <v>341</v>
      </c>
      <c r="AH123" s="6" t="s">
        <v>341</v>
      </c>
      <c r="AI123" s="6" t="s">
        <v>341</v>
      </c>
      <c r="AJ123" s="6" t="s">
        <v>341</v>
      </c>
      <c r="AK123" s="6" t="s">
        <v>341</v>
      </c>
      <c r="AL123" s="6" t="s">
        <v>341</v>
      </c>
      <c r="AM123" s="30" t="str">
        <f t="shared" si="13"/>
        <v>N/A</v>
      </c>
      <c r="AN123" s="19" t="s">
        <v>341</v>
      </c>
      <c r="AO123" s="6" t="s">
        <v>341</v>
      </c>
      <c r="AP123" s="6" t="s">
        <v>341</v>
      </c>
      <c r="AQ123" s="6">
        <v>148</v>
      </c>
      <c r="AR123" s="6" t="s">
        <v>339</v>
      </c>
      <c r="AS123" s="5">
        <v>4</v>
      </c>
      <c r="AT123" s="30">
        <f t="shared" si="14"/>
        <v>4</v>
      </c>
      <c r="AU123" s="19">
        <v>0.62</v>
      </c>
      <c r="AV123" s="6" t="s">
        <v>343</v>
      </c>
      <c r="AW123" s="5">
        <v>3</v>
      </c>
      <c r="AX123" s="6" t="s">
        <v>341</v>
      </c>
      <c r="AY123" s="6" t="s">
        <v>341</v>
      </c>
      <c r="AZ123" s="6" t="s">
        <v>341</v>
      </c>
      <c r="BA123" s="9">
        <v>8197</v>
      </c>
      <c r="BB123" s="9" t="s">
        <v>343</v>
      </c>
      <c r="BC123" s="5">
        <v>3</v>
      </c>
      <c r="BD123" s="30">
        <f t="shared" si="15"/>
        <v>3</v>
      </c>
      <c r="BE123" s="19" t="s">
        <v>341</v>
      </c>
      <c r="BF123" s="6" t="s">
        <v>341</v>
      </c>
      <c r="BG123" s="6" t="s">
        <v>341</v>
      </c>
      <c r="BH123" s="6" t="s">
        <v>341</v>
      </c>
      <c r="BI123" s="6" t="s">
        <v>341</v>
      </c>
      <c r="BJ123" s="6" t="s">
        <v>341</v>
      </c>
      <c r="BK123" s="30" t="str">
        <f t="shared" si="21"/>
        <v>N/A</v>
      </c>
      <c r="BL123" s="19">
        <v>12</v>
      </c>
      <c r="BM123" s="6" t="s">
        <v>338</v>
      </c>
      <c r="BN123" s="5">
        <v>1</v>
      </c>
      <c r="BO123" s="6">
        <v>39.1</v>
      </c>
      <c r="BP123" s="6"/>
      <c r="BQ123" s="5">
        <v>4</v>
      </c>
      <c r="BR123" s="30">
        <f t="shared" si="16"/>
        <v>2.5</v>
      </c>
      <c r="BS123" s="19">
        <v>130</v>
      </c>
      <c r="BT123" s="6" t="s">
        <v>339</v>
      </c>
      <c r="BU123" s="5">
        <v>4</v>
      </c>
      <c r="BV123" s="8">
        <v>0</v>
      </c>
      <c r="BW123" s="6" t="s">
        <v>339</v>
      </c>
      <c r="BX123" s="5">
        <v>4</v>
      </c>
      <c r="BY123" s="6">
        <v>0</v>
      </c>
      <c r="BZ123" s="6" t="s">
        <v>339</v>
      </c>
      <c r="CA123" s="5">
        <v>4</v>
      </c>
      <c r="CB123" s="30">
        <f t="shared" si="17"/>
        <v>4</v>
      </c>
      <c r="CC123" s="19">
        <v>1</v>
      </c>
      <c r="CD123" s="6" t="s">
        <v>339</v>
      </c>
      <c r="CE123" s="5">
        <v>4</v>
      </c>
      <c r="CF123" s="6">
        <v>4</v>
      </c>
      <c r="CG123" s="6"/>
      <c r="CH123" s="5">
        <v>1</v>
      </c>
      <c r="CI123" s="8">
        <v>0.94</v>
      </c>
      <c r="CJ123" s="8"/>
      <c r="CK123" s="5">
        <v>1</v>
      </c>
      <c r="CL123" s="30">
        <f t="shared" si="18"/>
        <v>2</v>
      </c>
    </row>
    <row r="124" spans="1:90" ht="24">
      <c r="A124" s="5" t="s">
        <v>600</v>
      </c>
      <c r="B124" s="5" t="s">
        <v>601</v>
      </c>
      <c r="C124" s="19">
        <v>0.92900000000000005</v>
      </c>
      <c r="D124" s="6" t="s">
        <v>339</v>
      </c>
      <c r="E124" s="5">
        <v>4</v>
      </c>
      <c r="F124" s="7" t="s">
        <v>341</v>
      </c>
      <c r="G124" s="130" t="s">
        <v>341</v>
      </c>
      <c r="H124" s="6" t="s">
        <v>341</v>
      </c>
      <c r="I124" s="6" t="s">
        <v>388</v>
      </c>
      <c r="J124" s="6" t="s">
        <v>339</v>
      </c>
      <c r="K124" s="5">
        <v>4</v>
      </c>
      <c r="L124" s="20">
        <f t="shared" si="19"/>
        <v>4</v>
      </c>
      <c r="M124" s="19">
        <v>3</v>
      </c>
      <c r="N124" s="6" t="s">
        <v>343</v>
      </c>
      <c r="O124" s="5">
        <v>3</v>
      </c>
      <c r="P124" s="7" t="s">
        <v>341</v>
      </c>
      <c r="Q124" s="6" t="s">
        <v>341</v>
      </c>
      <c r="R124" s="7" t="s">
        <v>341</v>
      </c>
      <c r="S124" s="30">
        <f t="shared" si="20"/>
        <v>3</v>
      </c>
      <c r="T124" s="19">
        <v>27</v>
      </c>
      <c r="U124" s="6" t="s">
        <v>339</v>
      </c>
      <c r="V124" s="5">
        <v>4</v>
      </c>
      <c r="W124" s="7" t="s">
        <v>341</v>
      </c>
      <c r="X124" s="6" t="s">
        <v>341</v>
      </c>
      <c r="Y124" s="6" t="s">
        <v>341</v>
      </c>
      <c r="Z124" s="30">
        <f t="shared" si="12"/>
        <v>4</v>
      </c>
      <c r="AA124" s="36" t="s">
        <v>341</v>
      </c>
      <c r="AB124" s="6" t="s">
        <v>341</v>
      </c>
      <c r="AC124" s="6" t="s">
        <v>341</v>
      </c>
      <c r="AD124" s="8" t="s">
        <v>341</v>
      </c>
      <c r="AE124" s="6" t="s">
        <v>341</v>
      </c>
      <c r="AF124" s="6" t="s">
        <v>341</v>
      </c>
      <c r="AG124" s="8" t="s">
        <v>341</v>
      </c>
      <c r="AH124" s="6" t="s">
        <v>341</v>
      </c>
      <c r="AI124" s="6" t="s">
        <v>341</v>
      </c>
      <c r="AJ124" s="6" t="s">
        <v>341</v>
      </c>
      <c r="AK124" s="6" t="s">
        <v>341</v>
      </c>
      <c r="AL124" s="6" t="s">
        <v>341</v>
      </c>
      <c r="AM124" s="30" t="str">
        <f t="shared" si="13"/>
        <v>N/A</v>
      </c>
      <c r="AN124" s="19" t="s">
        <v>341</v>
      </c>
      <c r="AO124" s="6" t="s">
        <v>341</v>
      </c>
      <c r="AP124" s="6" t="s">
        <v>341</v>
      </c>
      <c r="AQ124" s="6">
        <v>132</v>
      </c>
      <c r="AR124" s="6" t="s">
        <v>343</v>
      </c>
      <c r="AS124" s="5">
        <v>3</v>
      </c>
      <c r="AT124" s="30">
        <f t="shared" si="14"/>
        <v>3</v>
      </c>
      <c r="AU124" s="19">
        <v>0.69</v>
      </c>
      <c r="AV124" s="6" t="s">
        <v>343</v>
      </c>
      <c r="AW124" s="5">
        <v>3</v>
      </c>
      <c r="AX124" s="6" t="s">
        <v>355</v>
      </c>
      <c r="AY124" s="6" t="s">
        <v>339</v>
      </c>
      <c r="AZ124" s="5">
        <v>4</v>
      </c>
      <c r="BA124" s="9">
        <v>247410</v>
      </c>
      <c r="BB124" s="9" t="s">
        <v>342</v>
      </c>
      <c r="BC124" s="5">
        <v>2</v>
      </c>
      <c r="BD124" s="30">
        <f t="shared" si="15"/>
        <v>3</v>
      </c>
      <c r="BE124" s="19" t="s">
        <v>341</v>
      </c>
      <c r="BF124" s="6" t="s">
        <v>341</v>
      </c>
      <c r="BG124" s="6" t="s">
        <v>341</v>
      </c>
      <c r="BH124" s="6" t="s">
        <v>341</v>
      </c>
      <c r="BI124" s="6" t="s">
        <v>341</v>
      </c>
      <c r="BJ124" s="6" t="s">
        <v>341</v>
      </c>
      <c r="BK124" s="30" t="str">
        <f t="shared" si="21"/>
        <v>N/A</v>
      </c>
      <c r="BL124" s="19">
        <v>54</v>
      </c>
      <c r="BM124" s="6" t="s">
        <v>339</v>
      </c>
      <c r="BN124" s="5">
        <v>4</v>
      </c>
      <c r="BO124" s="6">
        <v>40.6</v>
      </c>
      <c r="BP124" s="6"/>
      <c r="BQ124" s="5">
        <v>4</v>
      </c>
      <c r="BR124" s="30">
        <f t="shared" si="16"/>
        <v>4</v>
      </c>
      <c r="BS124" s="19">
        <v>102</v>
      </c>
      <c r="BT124" s="6" t="s">
        <v>339</v>
      </c>
      <c r="BU124" s="5">
        <v>4</v>
      </c>
      <c r="BV124" s="10">
        <v>4.1999999999999997E-3</v>
      </c>
      <c r="BW124" s="6" t="s">
        <v>339</v>
      </c>
      <c r="BX124" s="5">
        <v>4</v>
      </c>
      <c r="BY124" s="6">
        <v>13.1</v>
      </c>
      <c r="BZ124" s="6" t="s">
        <v>339</v>
      </c>
      <c r="CA124" s="5">
        <v>4</v>
      </c>
      <c r="CB124" s="30">
        <f t="shared" si="17"/>
        <v>4</v>
      </c>
      <c r="CC124" s="19" t="s">
        <v>341</v>
      </c>
      <c r="CD124" s="6" t="s">
        <v>341</v>
      </c>
      <c r="CE124" s="6" t="s">
        <v>341</v>
      </c>
      <c r="CF124" s="6">
        <v>1</v>
      </c>
      <c r="CG124" s="6"/>
      <c r="CH124" s="5">
        <v>3</v>
      </c>
      <c r="CI124" s="8">
        <v>0.46</v>
      </c>
      <c r="CJ124" s="8"/>
      <c r="CK124" s="5">
        <v>2</v>
      </c>
      <c r="CL124" s="30">
        <f t="shared" si="18"/>
        <v>2.5</v>
      </c>
    </row>
    <row r="125" spans="1:90">
      <c r="A125" s="5" t="s">
        <v>602</v>
      </c>
      <c r="B125" s="5" t="s">
        <v>603</v>
      </c>
      <c r="C125" s="19">
        <v>0.92100000000000004</v>
      </c>
      <c r="D125" s="6" t="s">
        <v>339</v>
      </c>
      <c r="E125" s="5">
        <v>4</v>
      </c>
      <c r="F125" s="7" t="s">
        <v>341</v>
      </c>
      <c r="G125" s="130" t="s">
        <v>341</v>
      </c>
      <c r="H125" s="6" t="s">
        <v>341</v>
      </c>
      <c r="I125" s="6" t="s">
        <v>604</v>
      </c>
      <c r="J125" s="6" t="s">
        <v>339</v>
      </c>
      <c r="K125" s="5">
        <v>4</v>
      </c>
      <c r="L125" s="20">
        <f t="shared" si="19"/>
        <v>4</v>
      </c>
      <c r="M125" s="19">
        <v>4</v>
      </c>
      <c r="N125" s="6" t="s">
        <v>342</v>
      </c>
      <c r="O125" s="5">
        <v>2</v>
      </c>
      <c r="P125" s="7" t="s">
        <v>341</v>
      </c>
      <c r="Q125" s="6" t="s">
        <v>341</v>
      </c>
      <c r="R125" s="7" t="s">
        <v>341</v>
      </c>
      <c r="S125" s="30">
        <f t="shared" si="20"/>
        <v>2</v>
      </c>
      <c r="T125" s="19">
        <v>44</v>
      </c>
      <c r="U125" s="6" t="s">
        <v>339</v>
      </c>
      <c r="V125" s="5">
        <v>4</v>
      </c>
      <c r="W125" s="7" t="s">
        <v>341</v>
      </c>
      <c r="X125" s="6" t="s">
        <v>341</v>
      </c>
      <c r="Y125" s="6" t="s">
        <v>341</v>
      </c>
      <c r="Z125" s="30">
        <f t="shared" si="12"/>
        <v>4</v>
      </c>
      <c r="AA125" s="36" t="s">
        <v>341</v>
      </c>
      <c r="AB125" s="6" t="s">
        <v>341</v>
      </c>
      <c r="AC125" s="6" t="s">
        <v>341</v>
      </c>
      <c r="AD125" s="8" t="s">
        <v>341</v>
      </c>
      <c r="AE125" s="6" t="s">
        <v>341</v>
      </c>
      <c r="AF125" s="6" t="s">
        <v>341</v>
      </c>
      <c r="AG125" s="8" t="s">
        <v>341</v>
      </c>
      <c r="AH125" s="6" t="s">
        <v>341</v>
      </c>
      <c r="AI125" s="6" t="s">
        <v>341</v>
      </c>
      <c r="AJ125" s="6" t="s">
        <v>341</v>
      </c>
      <c r="AK125" s="6" t="s">
        <v>341</v>
      </c>
      <c r="AL125" s="6" t="s">
        <v>341</v>
      </c>
      <c r="AM125" s="30" t="str">
        <f t="shared" si="13"/>
        <v>N/A</v>
      </c>
      <c r="AN125" s="19" t="s">
        <v>341</v>
      </c>
      <c r="AO125" s="6" t="s">
        <v>341</v>
      </c>
      <c r="AP125" s="6" t="s">
        <v>341</v>
      </c>
      <c r="AQ125" s="6">
        <v>158</v>
      </c>
      <c r="AR125" s="6" t="s">
        <v>339</v>
      </c>
      <c r="AS125" s="5">
        <v>4</v>
      </c>
      <c r="AT125" s="30">
        <f t="shared" si="14"/>
        <v>4</v>
      </c>
      <c r="AU125" s="19">
        <v>0.48</v>
      </c>
      <c r="AV125" s="6" t="s">
        <v>342</v>
      </c>
      <c r="AW125" s="5">
        <v>2</v>
      </c>
      <c r="AX125" s="6" t="s">
        <v>341</v>
      </c>
      <c r="AY125" s="6" t="s">
        <v>341</v>
      </c>
      <c r="AZ125" s="6" t="s">
        <v>341</v>
      </c>
      <c r="BA125" s="9">
        <v>1642407</v>
      </c>
      <c r="BB125" s="9" t="s">
        <v>338</v>
      </c>
      <c r="BC125" s="5">
        <v>1</v>
      </c>
      <c r="BD125" s="30">
        <f t="shared" si="15"/>
        <v>1.5</v>
      </c>
      <c r="BE125" s="19" t="s">
        <v>341</v>
      </c>
      <c r="BF125" s="6" t="s">
        <v>341</v>
      </c>
      <c r="BG125" s="6" t="s">
        <v>341</v>
      </c>
      <c r="BH125" s="6">
        <v>2.4</v>
      </c>
      <c r="BI125" s="6" t="s">
        <v>343</v>
      </c>
      <c r="BJ125" s="5">
        <v>3</v>
      </c>
      <c r="BK125" s="30">
        <f t="shared" si="21"/>
        <v>3</v>
      </c>
      <c r="BL125" s="19">
        <v>51</v>
      </c>
      <c r="BM125" s="6" t="s">
        <v>343</v>
      </c>
      <c r="BN125" s="5">
        <v>3</v>
      </c>
      <c r="BO125" s="6">
        <v>46.6</v>
      </c>
      <c r="BP125" s="6"/>
      <c r="BQ125" s="5">
        <v>4</v>
      </c>
      <c r="BR125" s="30">
        <f t="shared" si="16"/>
        <v>3.5</v>
      </c>
      <c r="BS125" s="19" t="s">
        <v>341</v>
      </c>
      <c r="BT125" s="6" t="s">
        <v>341</v>
      </c>
      <c r="BU125" s="6" t="s">
        <v>341</v>
      </c>
      <c r="BV125" s="10">
        <v>2.9999999999999997E-4</v>
      </c>
      <c r="BW125" s="6" t="s">
        <v>339</v>
      </c>
      <c r="BX125" s="5">
        <v>4</v>
      </c>
      <c r="BY125" s="6">
        <v>107.5</v>
      </c>
      <c r="BZ125" s="6" t="s">
        <v>339</v>
      </c>
      <c r="CA125" s="5">
        <v>4</v>
      </c>
      <c r="CB125" s="30">
        <f t="shared" si="17"/>
        <v>4</v>
      </c>
      <c r="CC125" s="19" t="s">
        <v>341</v>
      </c>
      <c r="CD125" s="6" t="s">
        <v>341</v>
      </c>
      <c r="CE125" s="6" t="s">
        <v>341</v>
      </c>
      <c r="CF125" s="6">
        <v>1</v>
      </c>
      <c r="CG125" s="6"/>
      <c r="CH125" s="5">
        <v>3</v>
      </c>
      <c r="CI125" s="8">
        <v>0.24</v>
      </c>
      <c r="CJ125" s="8"/>
      <c r="CK125" s="5">
        <v>3</v>
      </c>
      <c r="CL125" s="30">
        <f t="shared" si="18"/>
        <v>3</v>
      </c>
    </row>
    <row r="126" spans="1:90">
      <c r="A126" s="5" t="s">
        <v>292</v>
      </c>
      <c r="B126" s="5" t="s">
        <v>605</v>
      </c>
      <c r="C126" s="19">
        <v>0.80900000000000005</v>
      </c>
      <c r="D126" s="6" t="s">
        <v>339</v>
      </c>
      <c r="E126" s="5">
        <v>4</v>
      </c>
      <c r="F126" s="7" t="s">
        <v>341</v>
      </c>
      <c r="G126" s="130" t="s">
        <v>341</v>
      </c>
      <c r="H126" s="6" t="s">
        <v>341</v>
      </c>
      <c r="I126" s="6" t="s">
        <v>424</v>
      </c>
      <c r="J126" s="6" t="s">
        <v>339</v>
      </c>
      <c r="K126" s="5">
        <v>4</v>
      </c>
      <c r="L126" s="20">
        <f t="shared" si="19"/>
        <v>4</v>
      </c>
      <c r="M126" s="19">
        <v>1</v>
      </c>
      <c r="N126" s="6" t="s">
        <v>339</v>
      </c>
      <c r="O126" s="5">
        <v>4</v>
      </c>
      <c r="P126" s="7">
        <v>0</v>
      </c>
      <c r="Q126" s="6" t="s">
        <v>339</v>
      </c>
      <c r="R126" s="5">
        <v>4</v>
      </c>
      <c r="S126" s="30">
        <f t="shared" si="20"/>
        <v>4</v>
      </c>
      <c r="T126" s="19">
        <v>58</v>
      </c>
      <c r="U126" s="6" t="s">
        <v>339</v>
      </c>
      <c r="V126" s="5">
        <v>4</v>
      </c>
      <c r="W126" s="7">
        <v>0</v>
      </c>
      <c r="X126" s="6" t="s">
        <v>339</v>
      </c>
      <c r="Y126" s="5">
        <v>4</v>
      </c>
      <c r="Z126" s="30">
        <f t="shared" si="12"/>
        <v>4</v>
      </c>
      <c r="AA126" s="36" t="s">
        <v>341</v>
      </c>
      <c r="AB126" s="6" t="s">
        <v>341</v>
      </c>
      <c r="AC126" s="6" t="s">
        <v>341</v>
      </c>
      <c r="AD126" s="8">
        <v>0.04</v>
      </c>
      <c r="AE126" s="6" t="s">
        <v>339</v>
      </c>
      <c r="AF126" s="5">
        <v>4</v>
      </c>
      <c r="AG126" s="8">
        <v>0.97</v>
      </c>
      <c r="AH126" s="6" t="s">
        <v>339</v>
      </c>
      <c r="AI126" s="5">
        <v>4</v>
      </c>
      <c r="AJ126" s="8">
        <v>0.52</v>
      </c>
      <c r="AK126" s="6" t="s">
        <v>342</v>
      </c>
      <c r="AL126" s="5">
        <v>2</v>
      </c>
      <c r="AM126" s="30">
        <f t="shared" si="13"/>
        <v>3.3333333333333335</v>
      </c>
      <c r="AN126" s="19" t="s">
        <v>341</v>
      </c>
      <c r="AO126" s="6" t="s">
        <v>341</v>
      </c>
      <c r="AP126" s="6" t="s">
        <v>341</v>
      </c>
      <c r="AQ126" s="6">
        <v>160</v>
      </c>
      <c r="AR126" s="6" t="s">
        <v>339</v>
      </c>
      <c r="AS126" s="5">
        <v>4</v>
      </c>
      <c r="AT126" s="30">
        <f t="shared" si="14"/>
        <v>4</v>
      </c>
      <c r="AU126" s="19">
        <v>0.74</v>
      </c>
      <c r="AV126" s="6" t="s">
        <v>343</v>
      </c>
      <c r="AW126" s="5">
        <v>3</v>
      </c>
      <c r="AX126" s="6" t="s">
        <v>355</v>
      </c>
      <c r="AY126" s="6" t="s">
        <v>339</v>
      </c>
      <c r="AZ126" s="5">
        <v>4</v>
      </c>
      <c r="BA126" s="9">
        <v>33416</v>
      </c>
      <c r="BB126" s="9" t="s">
        <v>343</v>
      </c>
      <c r="BC126" s="5">
        <v>3</v>
      </c>
      <c r="BD126" s="30">
        <f t="shared" si="15"/>
        <v>3.3333333333333335</v>
      </c>
      <c r="BE126" s="19" t="s">
        <v>341</v>
      </c>
      <c r="BF126" s="6" t="s">
        <v>341</v>
      </c>
      <c r="BG126" s="6" t="s">
        <v>341</v>
      </c>
      <c r="BH126" s="6">
        <v>3.9</v>
      </c>
      <c r="BI126" s="6" t="s">
        <v>338</v>
      </c>
      <c r="BJ126" s="5">
        <v>1</v>
      </c>
      <c r="BK126" s="30">
        <f t="shared" si="21"/>
        <v>1</v>
      </c>
      <c r="BL126" s="19">
        <v>57</v>
      </c>
      <c r="BM126" s="6" t="s">
        <v>339</v>
      </c>
      <c r="BN126" s="5">
        <v>4</v>
      </c>
      <c r="BO126" s="6">
        <v>35.200000000000003</v>
      </c>
      <c r="BP126" s="6"/>
      <c r="BQ126" s="5">
        <v>4</v>
      </c>
      <c r="BR126" s="30">
        <f t="shared" si="16"/>
        <v>4</v>
      </c>
      <c r="BS126" s="19">
        <v>90</v>
      </c>
      <c r="BT126" s="6" t="s">
        <v>343</v>
      </c>
      <c r="BU126" s="5">
        <v>3</v>
      </c>
      <c r="BV126" s="10">
        <v>1.61E-2</v>
      </c>
      <c r="BW126" s="6" t="s">
        <v>339</v>
      </c>
      <c r="BX126" s="5">
        <v>4</v>
      </c>
      <c r="BY126" s="6">
        <v>30</v>
      </c>
      <c r="BZ126" s="6" t="s">
        <v>339</v>
      </c>
      <c r="CA126" s="5">
        <v>4</v>
      </c>
      <c r="CB126" s="30">
        <f t="shared" si="17"/>
        <v>3.6666666666666665</v>
      </c>
      <c r="CC126" s="19">
        <v>26</v>
      </c>
      <c r="CD126" s="6" t="s">
        <v>342</v>
      </c>
      <c r="CE126" s="5">
        <v>2</v>
      </c>
      <c r="CF126" s="6">
        <v>0</v>
      </c>
      <c r="CG126" s="6"/>
      <c r="CH126" s="5">
        <v>4</v>
      </c>
      <c r="CI126" s="8">
        <v>0</v>
      </c>
      <c r="CJ126" s="8"/>
      <c r="CK126" s="5">
        <v>4</v>
      </c>
      <c r="CL126" s="30">
        <f t="shared" si="18"/>
        <v>3.3333333333333335</v>
      </c>
    </row>
    <row r="127" spans="1:90">
      <c r="A127" s="5" t="s">
        <v>606</v>
      </c>
      <c r="B127" s="5" t="s">
        <v>607</v>
      </c>
      <c r="C127" s="19">
        <v>0.72699999999999998</v>
      </c>
      <c r="D127" s="6" t="s">
        <v>343</v>
      </c>
      <c r="E127" s="5">
        <v>3</v>
      </c>
      <c r="F127" s="7" t="s">
        <v>341</v>
      </c>
      <c r="G127" s="130" t="s">
        <v>341</v>
      </c>
      <c r="H127" s="6" t="s">
        <v>341</v>
      </c>
      <c r="I127" s="6" t="s">
        <v>608</v>
      </c>
      <c r="J127" s="6" t="s">
        <v>338</v>
      </c>
      <c r="K127" s="5">
        <v>1</v>
      </c>
      <c r="L127" s="20">
        <f t="shared" si="19"/>
        <v>2</v>
      </c>
      <c r="M127" s="19" t="s">
        <v>341</v>
      </c>
      <c r="N127" s="6" t="s">
        <v>341</v>
      </c>
      <c r="O127" s="6" t="s">
        <v>341</v>
      </c>
      <c r="P127" s="7">
        <v>6.5000000000000002E-2</v>
      </c>
      <c r="Q127" s="6" t="s">
        <v>343</v>
      </c>
      <c r="R127" s="5">
        <v>3</v>
      </c>
      <c r="S127" s="30">
        <f t="shared" si="20"/>
        <v>3</v>
      </c>
      <c r="T127" s="19">
        <v>56</v>
      </c>
      <c r="U127" s="6" t="s">
        <v>339</v>
      </c>
      <c r="V127" s="5">
        <v>4</v>
      </c>
      <c r="W127" s="7">
        <v>4.8000000000000001E-2</v>
      </c>
      <c r="X127" s="6" t="s">
        <v>343</v>
      </c>
      <c r="Y127" s="5">
        <v>3</v>
      </c>
      <c r="Z127" s="30">
        <f t="shared" si="12"/>
        <v>3.5</v>
      </c>
      <c r="AA127" s="36">
        <v>4.2999999999999997E-2</v>
      </c>
      <c r="AB127" s="6" t="s">
        <v>339</v>
      </c>
      <c r="AC127" s="5">
        <v>4</v>
      </c>
      <c r="AD127" s="8" t="s">
        <v>341</v>
      </c>
      <c r="AE127" s="6" t="s">
        <v>341</v>
      </c>
      <c r="AF127" s="6" t="s">
        <v>341</v>
      </c>
      <c r="AG127" s="8" t="s">
        <v>341</v>
      </c>
      <c r="AH127" s="6" t="s">
        <v>341</v>
      </c>
      <c r="AI127" s="6" t="s">
        <v>341</v>
      </c>
      <c r="AJ127" s="6" t="s">
        <v>341</v>
      </c>
      <c r="AK127" s="6" t="s">
        <v>341</v>
      </c>
      <c r="AL127" s="6" t="s">
        <v>341</v>
      </c>
      <c r="AM127" s="30">
        <f t="shared" si="13"/>
        <v>4</v>
      </c>
      <c r="AN127" s="19" t="s">
        <v>341</v>
      </c>
      <c r="AO127" s="6" t="s">
        <v>341</v>
      </c>
      <c r="AP127" s="6" t="s">
        <v>341</v>
      </c>
      <c r="AQ127" s="6">
        <v>69</v>
      </c>
      <c r="AR127" s="6" t="s">
        <v>342</v>
      </c>
      <c r="AS127" s="5">
        <v>2</v>
      </c>
      <c r="AT127" s="30">
        <f t="shared" si="14"/>
        <v>2</v>
      </c>
      <c r="AU127" s="19">
        <v>0.56999999999999995</v>
      </c>
      <c r="AV127" s="6" t="s">
        <v>343</v>
      </c>
      <c r="AW127" s="5">
        <v>3</v>
      </c>
      <c r="AX127" s="6" t="s">
        <v>341</v>
      </c>
      <c r="AY127" s="6" t="s">
        <v>341</v>
      </c>
      <c r="AZ127" s="6" t="s">
        <v>341</v>
      </c>
      <c r="BA127" s="9">
        <v>51025</v>
      </c>
      <c r="BB127" s="9" t="s">
        <v>343</v>
      </c>
      <c r="BC127" s="5">
        <v>3</v>
      </c>
      <c r="BD127" s="30">
        <f t="shared" si="15"/>
        <v>3</v>
      </c>
      <c r="BE127" s="19">
        <v>70</v>
      </c>
      <c r="BF127" s="6" t="s">
        <v>343</v>
      </c>
      <c r="BG127" s="5">
        <v>3</v>
      </c>
      <c r="BH127" s="6">
        <v>4</v>
      </c>
      <c r="BI127" s="6" t="s">
        <v>338</v>
      </c>
      <c r="BJ127" s="5">
        <v>1</v>
      </c>
      <c r="BK127" s="30">
        <f t="shared" si="21"/>
        <v>2</v>
      </c>
      <c r="BL127" s="19">
        <v>9</v>
      </c>
      <c r="BM127" s="6" t="s">
        <v>338</v>
      </c>
      <c r="BN127" s="5">
        <v>1</v>
      </c>
      <c r="BO127" s="6">
        <v>69.599999999999994</v>
      </c>
      <c r="BP127" s="6"/>
      <c r="BQ127" s="5">
        <v>3</v>
      </c>
      <c r="BR127" s="30">
        <f t="shared" si="16"/>
        <v>2</v>
      </c>
      <c r="BS127" s="19">
        <v>130</v>
      </c>
      <c r="BT127" s="6" t="s">
        <v>339</v>
      </c>
      <c r="BU127" s="5">
        <v>4</v>
      </c>
      <c r="BV127" s="10">
        <v>9.7000000000000003E-3</v>
      </c>
      <c r="BW127" s="6" t="s">
        <v>339</v>
      </c>
      <c r="BX127" s="5">
        <v>4</v>
      </c>
      <c r="BY127" s="6">
        <v>34</v>
      </c>
      <c r="BZ127" s="6" t="s">
        <v>339</v>
      </c>
      <c r="CA127" s="5">
        <v>4</v>
      </c>
      <c r="CB127" s="30">
        <f t="shared" si="17"/>
        <v>4</v>
      </c>
      <c r="CC127" s="19">
        <v>29</v>
      </c>
      <c r="CD127" s="6" t="s">
        <v>342</v>
      </c>
      <c r="CE127" s="5">
        <v>2</v>
      </c>
      <c r="CF127" s="6">
        <v>3</v>
      </c>
      <c r="CG127" s="6"/>
      <c r="CH127" s="5">
        <v>2</v>
      </c>
      <c r="CI127" s="8">
        <v>0.2</v>
      </c>
      <c r="CJ127" s="8"/>
      <c r="CK127" s="5">
        <v>3</v>
      </c>
      <c r="CL127" s="30">
        <f t="shared" si="18"/>
        <v>2.3333333333333335</v>
      </c>
    </row>
    <row r="128" spans="1:90">
      <c r="A128" s="5" t="s">
        <v>293</v>
      </c>
      <c r="B128" s="5" t="s">
        <v>609</v>
      </c>
      <c r="C128" s="19">
        <v>0.69099999999999995</v>
      </c>
      <c r="D128" s="6" t="s">
        <v>342</v>
      </c>
      <c r="E128" s="5">
        <v>2</v>
      </c>
      <c r="F128" s="7" t="s">
        <v>341</v>
      </c>
      <c r="G128" s="130" t="s">
        <v>341</v>
      </c>
      <c r="H128" s="6" t="s">
        <v>341</v>
      </c>
      <c r="I128" s="6" t="s">
        <v>376</v>
      </c>
      <c r="J128" s="6" t="s">
        <v>343</v>
      </c>
      <c r="K128" s="5">
        <v>3</v>
      </c>
      <c r="L128" s="20">
        <f t="shared" si="19"/>
        <v>2.5</v>
      </c>
      <c r="M128" s="19">
        <v>4</v>
      </c>
      <c r="N128" s="6" t="s">
        <v>342</v>
      </c>
      <c r="O128" s="5">
        <v>2</v>
      </c>
      <c r="P128" s="7">
        <v>1.2E-2</v>
      </c>
      <c r="Q128" s="6" t="s">
        <v>339</v>
      </c>
      <c r="R128" s="5">
        <v>4</v>
      </c>
      <c r="S128" s="30">
        <f t="shared" si="20"/>
        <v>3</v>
      </c>
      <c r="T128" s="19">
        <v>71</v>
      </c>
      <c r="U128" s="6" t="s">
        <v>343</v>
      </c>
      <c r="V128" s="5">
        <v>3</v>
      </c>
      <c r="W128" s="7">
        <v>1.7000000000000001E-2</v>
      </c>
      <c r="X128" s="6" t="s">
        <v>339</v>
      </c>
      <c r="Y128" s="5">
        <v>4</v>
      </c>
      <c r="Z128" s="30">
        <f t="shared" si="12"/>
        <v>3.5</v>
      </c>
      <c r="AA128" s="36" t="s">
        <v>341</v>
      </c>
      <c r="AB128" s="6" t="s">
        <v>341</v>
      </c>
      <c r="AC128" s="6" t="s">
        <v>341</v>
      </c>
      <c r="AD128" s="8">
        <v>7.0000000000000007E-2</v>
      </c>
      <c r="AE128" s="6" t="s">
        <v>343</v>
      </c>
      <c r="AF128" s="5">
        <v>3</v>
      </c>
      <c r="AG128" s="8">
        <v>0.96</v>
      </c>
      <c r="AH128" s="6" t="s">
        <v>339</v>
      </c>
      <c r="AI128" s="5">
        <v>4</v>
      </c>
      <c r="AJ128" s="8">
        <v>0.81</v>
      </c>
      <c r="AK128" s="6" t="s">
        <v>339</v>
      </c>
      <c r="AL128" s="5">
        <v>4</v>
      </c>
      <c r="AM128" s="30">
        <f t="shared" si="13"/>
        <v>3.6666666666666665</v>
      </c>
      <c r="AN128" s="19" t="s">
        <v>348</v>
      </c>
      <c r="AO128" s="6" t="s">
        <v>343</v>
      </c>
      <c r="AP128" s="5">
        <v>3</v>
      </c>
      <c r="AQ128" s="6">
        <v>77</v>
      </c>
      <c r="AR128" s="6" t="s">
        <v>342</v>
      </c>
      <c r="AS128" s="5">
        <v>2</v>
      </c>
      <c r="AT128" s="30">
        <f t="shared" si="14"/>
        <v>2.5</v>
      </c>
      <c r="AU128" s="19">
        <v>0.57999999999999996</v>
      </c>
      <c r="AV128" s="6" t="s">
        <v>343</v>
      </c>
      <c r="AW128" s="5">
        <v>3</v>
      </c>
      <c r="AX128" s="6" t="s">
        <v>358</v>
      </c>
      <c r="AY128" s="6" t="s">
        <v>343</v>
      </c>
      <c r="AZ128" s="5">
        <v>3</v>
      </c>
      <c r="BA128" s="9">
        <v>35475</v>
      </c>
      <c r="BB128" s="9" t="s">
        <v>343</v>
      </c>
      <c r="BC128" s="5">
        <v>3</v>
      </c>
      <c r="BD128" s="30">
        <f t="shared" si="15"/>
        <v>3</v>
      </c>
      <c r="BE128" s="19">
        <v>76</v>
      </c>
      <c r="BF128" s="6" t="s">
        <v>339</v>
      </c>
      <c r="BG128" s="5">
        <v>4</v>
      </c>
      <c r="BH128" s="6">
        <v>2.8</v>
      </c>
      <c r="BI128" s="6" t="s">
        <v>343</v>
      </c>
      <c r="BJ128" s="5">
        <v>3</v>
      </c>
      <c r="BK128" s="30">
        <f t="shared" si="21"/>
        <v>3.5</v>
      </c>
      <c r="BL128" s="19">
        <v>16</v>
      </c>
      <c r="BM128" s="6" t="s">
        <v>338</v>
      </c>
      <c r="BN128" s="5">
        <v>1</v>
      </c>
      <c r="BO128" s="6">
        <v>60.9</v>
      </c>
      <c r="BP128" s="6"/>
      <c r="BQ128" s="5">
        <v>3</v>
      </c>
      <c r="BR128" s="30">
        <f t="shared" si="16"/>
        <v>2</v>
      </c>
      <c r="BS128" s="19">
        <v>38</v>
      </c>
      <c r="BT128" s="6" t="s">
        <v>342</v>
      </c>
      <c r="BU128" s="5">
        <v>2</v>
      </c>
      <c r="BV128" s="7">
        <v>8.9999999999999993E-3</v>
      </c>
      <c r="BW128" s="6" t="s">
        <v>339</v>
      </c>
      <c r="BX128" s="5">
        <v>4</v>
      </c>
      <c r="BY128" s="6">
        <v>125.5</v>
      </c>
      <c r="BZ128" s="6" t="s">
        <v>339</v>
      </c>
      <c r="CA128" s="5">
        <v>4</v>
      </c>
      <c r="CB128" s="30">
        <f t="shared" si="17"/>
        <v>3.3333333333333335</v>
      </c>
      <c r="CC128" s="19">
        <v>31</v>
      </c>
      <c r="CD128" s="6" t="s">
        <v>338</v>
      </c>
      <c r="CE128" s="5">
        <v>1</v>
      </c>
      <c r="CF128" s="6">
        <v>0</v>
      </c>
      <c r="CG128" s="6"/>
      <c r="CH128" s="5">
        <v>4</v>
      </c>
      <c r="CI128" s="8">
        <v>0.04</v>
      </c>
      <c r="CJ128" s="8"/>
      <c r="CK128" s="5">
        <v>4</v>
      </c>
      <c r="CL128" s="30">
        <f t="shared" si="18"/>
        <v>3</v>
      </c>
    </row>
    <row r="129" spans="1:90">
      <c r="A129" s="5" t="s">
        <v>294</v>
      </c>
      <c r="B129" s="5" t="s">
        <v>610</v>
      </c>
      <c r="C129" s="19">
        <v>0.56499999999999995</v>
      </c>
      <c r="D129" s="6" t="s">
        <v>342</v>
      </c>
      <c r="E129" s="5">
        <v>2</v>
      </c>
      <c r="F129" s="7">
        <v>0.21</v>
      </c>
      <c r="G129" s="130" t="s">
        <v>343</v>
      </c>
      <c r="H129" s="5">
        <v>3</v>
      </c>
      <c r="I129" s="6" t="s">
        <v>611</v>
      </c>
      <c r="J129" s="6" t="s">
        <v>338</v>
      </c>
      <c r="K129" s="5">
        <v>1</v>
      </c>
      <c r="L129" s="20">
        <f t="shared" si="19"/>
        <v>2</v>
      </c>
      <c r="M129" s="19">
        <v>4</v>
      </c>
      <c r="N129" s="6" t="s">
        <v>342</v>
      </c>
      <c r="O129" s="5">
        <v>2</v>
      </c>
      <c r="P129" s="7">
        <v>0.55900000000000005</v>
      </c>
      <c r="Q129" s="6" t="s">
        <v>338</v>
      </c>
      <c r="R129" s="5">
        <v>1</v>
      </c>
      <c r="S129" s="30">
        <f t="shared" si="20"/>
        <v>1.5</v>
      </c>
      <c r="T129" s="19">
        <v>138</v>
      </c>
      <c r="U129" s="6" t="s">
        <v>342</v>
      </c>
      <c r="V129" s="5">
        <v>2</v>
      </c>
      <c r="W129" s="7">
        <v>0.56000000000000005</v>
      </c>
      <c r="X129" s="6" t="s">
        <v>338</v>
      </c>
      <c r="Y129" s="5">
        <v>1</v>
      </c>
      <c r="Z129" s="30">
        <f t="shared" si="12"/>
        <v>1.5</v>
      </c>
      <c r="AA129" s="36">
        <v>0.28100000000000003</v>
      </c>
      <c r="AB129" s="6" t="s">
        <v>338</v>
      </c>
      <c r="AC129" s="5">
        <v>1</v>
      </c>
      <c r="AD129" s="8">
        <v>0.23</v>
      </c>
      <c r="AE129" s="6" t="s">
        <v>342</v>
      </c>
      <c r="AF129" s="5">
        <v>2</v>
      </c>
      <c r="AG129" s="8">
        <v>0.61</v>
      </c>
      <c r="AH129" s="6" t="s">
        <v>342</v>
      </c>
      <c r="AI129" s="5">
        <v>2</v>
      </c>
      <c r="AJ129" s="8">
        <v>0.34</v>
      </c>
      <c r="AK129" s="6" t="s">
        <v>342</v>
      </c>
      <c r="AL129" s="5">
        <v>2</v>
      </c>
      <c r="AM129" s="30">
        <f t="shared" si="13"/>
        <v>1.75</v>
      </c>
      <c r="AN129" s="19" t="s">
        <v>341</v>
      </c>
      <c r="AO129" s="6" t="s">
        <v>341</v>
      </c>
      <c r="AP129" s="6" t="s">
        <v>341</v>
      </c>
      <c r="AQ129" s="6">
        <v>60</v>
      </c>
      <c r="AR129" s="6" t="s">
        <v>342</v>
      </c>
      <c r="AS129" s="5">
        <v>2</v>
      </c>
      <c r="AT129" s="30">
        <f t="shared" si="14"/>
        <v>2</v>
      </c>
      <c r="AU129" s="19">
        <v>0.49</v>
      </c>
      <c r="AV129" s="6" t="s">
        <v>342</v>
      </c>
      <c r="AW129" s="5">
        <v>2</v>
      </c>
      <c r="AX129" s="6" t="s">
        <v>355</v>
      </c>
      <c r="AY129" s="6" t="s">
        <v>339</v>
      </c>
      <c r="AZ129" s="5">
        <v>4</v>
      </c>
      <c r="BA129" s="9">
        <v>104410</v>
      </c>
      <c r="BB129" s="9" t="s">
        <v>342</v>
      </c>
      <c r="BC129" s="5">
        <v>2</v>
      </c>
      <c r="BD129" s="30">
        <f t="shared" si="15"/>
        <v>2.6666666666666665</v>
      </c>
      <c r="BE129" s="19">
        <v>78</v>
      </c>
      <c r="BF129" s="6" t="s">
        <v>339</v>
      </c>
      <c r="BG129" s="5">
        <v>4</v>
      </c>
      <c r="BH129" s="6">
        <v>2.1</v>
      </c>
      <c r="BI129" s="6" t="s">
        <v>343</v>
      </c>
      <c r="BJ129" s="5">
        <v>3</v>
      </c>
      <c r="BK129" s="30">
        <f t="shared" si="21"/>
        <v>3.5</v>
      </c>
      <c r="BL129" s="19">
        <v>30</v>
      </c>
      <c r="BM129" s="6" t="s">
        <v>342</v>
      </c>
      <c r="BN129" s="5">
        <v>2</v>
      </c>
      <c r="BO129" s="6">
        <v>83.6</v>
      </c>
      <c r="BP129" s="6"/>
      <c r="BQ129" s="5">
        <v>2</v>
      </c>
      <c r="BR129" s="30">
        <f t="shared" si="16"/>
        <v>2</v>
      </c>
      <c r="BS129" s="19">
        <v>59</v>
      </c>
      <c r="BT129" s="6" t="s">
        <v>343</v>
      </c>
      <c r="BU129" s="5">
        <v>3</v>
      </c>
      <c r="BV129" s="10">
        <v>-4.1000000000000003E-3</v>
      </c>
      <c r="BW129" s="6" t="s">
        <v>342</v>
      </c>
      <c r="BX129" s="5">
        <v>2</v>
      </c>
      <c r="BY129" s="6">
        <v>-188.2</v>
      </c>
      <c r="BZ129" s="6" t="s">
        <v>342</v>
      </c>
      <c r="CA129" s="5">
        <v>2</v>
      </c>
      <c r="CB129" s="30">
        <f t="shared" si="17"/>
        <v>2.3333333333333335</v>
      </c>
      <c r="CC129" s="19">
        <v>7</v>
      </c>
      <c r="CD129" s="6" t="s">
        <v>339</v>
      </c>
      <c r="CE129" s="5">
        <v>4</v>
      </c>
      <c r="CF129" s="6">
        <v>0</v>
      </c>
      <c r="CG129" s="6"/>
      <c r="CH129" s="5">
        <v>4</v>
      </c>
      <c r="CI129" s="8">
        <v>0.09</v>
      </c>
      <c r="CJ129" s="8"/>
      <c r="CK129" s="5">
        <v>4</v>
      </c>
      <c r="CL129" s="30">
        <f t="shared" si="18"/>
        <v>4</v>
      </c>
    </row>
    <row r="130" spans="1:90" ht="12.75" thickBot="1">
      <c r="A130" s="5" t="s">
        <v>295</v>
      </c>
      <c r="B130" s="5" t="s">
        <v>612</v>
      </c>
      <c r="C130" s="21">
        <v>0.59299999999999997</v>
      </c>
      <c r="D130" s="24" t="s">
        <v>342</v>
      </c>
      <c r="E130" s="22">
        <v>2</v>
      </c>
      <c r="F130" s="23">
        <v>6.8000000000000005E-2</v>
      </c>
      <c r="G130" s="131" t="s">
        <v>343</v>
      </c>
      <c r="H130" s="22">
        <v>3</v>
      </c>
      <c r="I130" s="24" t="s">
        <v>613</v>
      </c>
      <c r="J130" s="24" t="s">
        <v>338</v>
      </c>
      <c r="K130" s="22">
        <v>1</v>
      </c>
      <c r="L130" s="25">
        <f t="shared" si="19"/>
        <v>2</v>
      </c>
      <c r="M130" s="21">
        <v>5</v>
      </c>
      <c r="N130" s="24" t="s">
        <v>338</v>
      </c>
      <c r="O130" s="22">
        <v>1</v>
      </c>
      <c r="P130" s="23">
        <v>0.38600000000000001</v>
      </c>
      <c r="Q130" s="24" t="s">
        <v>342</v>
      </c>
      <c r="R130" s="22">
        <v>2</v>
      </c>
      <c r="S130" s="31">
        <f t="shared" si="20"/>
        <v>1.5</v>
      </c>
      <c r="T130" s="21">
        <v>134</v>
      </c>
      <c r="U130" s="24" t="s">
        <v>342</v>
      </c>
      <c r="V130" s="22">
        <v>2</v>
      </c>
      <c r="W130" s="23">
        <v>0.36699999999999999</v>
      </c>
      <c r="X130" s="24" t="s">
        <v>342</v>
      </c>
      <c r="Y130" s="22">
        <v>2</v>
      </c>
      <c r="Z130" s="31">
        <f t="shared" si="12"/>
        <v>2</v>
      </c>
      <c r="AA130" s="37">
        <v>0.40400000000000003</v>
      </c>
      <c r="AB130" s="24" t="s">
        <v>338</v>
      </c>
      <c r="AC130" s="22">
        <v>1</v>
      </c>
      <c r="AD130" s="38">
        <v>0.28000000000000003</v>
      </c>
      <c r="AE130" s="24" t="s">
        <v>338</v>
      </c>
      <c r="AF130" s="22">
        <v>1</v>
      </c>
      <c r="AG130" s="38">
        <v>0.86</v>
      </c>
      <c r="AH130" s="24" t="s">
        <v>343</v>
      </c>
      <c r="AI130" s="22">
        <v>3</v>
      </c>
      <c r="AJ130" s="38">
        <v>0.38</v>
      </c>
      <c r="AK130" s="24" t="s">
        <v>342</v>
      </c>
      <c r="AL130" s="22">
        <v>2</v>
      </c>
      <c r="AM130" s="31">
        <f t="shared" si="13"/>
        <v>1.75</v>
      </c>
      <c r="AN130" s="21" t="s">
        <v>341</v>
      </c>
      <c r="AO130" s="24" t="s">
        <v>341</v>
      </c>
      <c r="AP130" s="24" t="s">
        <v>341</v>
      </c>
      <c r="AQ130" s="24">
        <v>47</v>
      </c>
      <c r="AR130" s="24" t="s">
        <v>342</v>
      </c>
      <c r="AS130" s="22">
        <v>2</v>
      </c>
      <c r="AT130" s="31">
        <f t="shared" si="14"/>
        <v>2</v>
      </c>
      <c r="AU130" s="21">
        <v>0.45</v>
      </c>
      <c r="AV130" s="24" t="s">
        <v>342</v>
      </c>
      <c r="AW130" s="22">
        <v>2</v>
      </c>
      <c r="AX130" s="24" t="s">
        <v>355</v>
      </c>
      <c r="AY130" s="24" t="s">
        <v>339</v>
      </c>
      <c r="AZ130" s="22">
        <v>4</v>
      </c>
      <c r="BA130" s="39">
        <v>22341</v>
      </c>
      <c r="BB130" s="39" t="s">
        <v>343</v>
      </c>
      <c r="BC130" s="22">
        <v>3</v>
      </c>
      <c r="BD130" s="31">
        <f t="shared" si="15"/>
        <v>3</v>
      </c>
      <c r="BE130" s="21">
        <v>27</v>
      </c>
      <c r="BF130" s="24" t="s">
        <v>342</v>
      </c>
      <c r="BG130" s="22">
        <v>2</v>
      </c>
      <c r="BH130" s="24">
        <v>2.7</v>
      </c>
      <c r="BI130" s="24" t="s">
        <v>343</v>
      </c>
      <c r="BJ130" s="22">
        <v>3</v>
      </c>
      <c r="BK130" s="31">
        <f t="shared" si="21"/>
        <v>2.5</v>
      </c>
      <c r="BL130" s="21">
        <v>17</v>
      </c>
      <c r="BM130" s="24" t="s">
        <v>342</v>
      </c>
      <c r="BN130" s="22">
        <v>2</v>
      </c>
      <c r="BO130" s="24">
        <v>97.8</v>
      </c>
      <c r="BP130" s="24"/>
      <c r="BQ130" s="22">
        <v>1</v>
      </c>
      <c r="BR130" s="31">
        <f t="shared" si="16"/>
        <v>1.5</v>
      </c>
      <c r="BS130" s="21">
        <v>2</v>
      </c>
      <c r="BT130" s="24" t="s">
        <v>338</v>
      </c>
      <c r="BU130" s="22">
        <v>1</v>
      </c>
      <c r="BV130" s="40">
        <v>-2.5999999999999999E-3</v>
      </c>
      <c r="BW130" s="24" t="s">
        <v>342</v>
      </c>
      <c r="BX130" s="22">
        <v>2</v>
      </c>
      <c r="BY130" s="24">
        <v>-46.1</v>
      </c>
      <c r="BZ130" s="24" t="s">
        <v>343</v>
      </c>
      <c r="CA130" s="22">
        <v>3</v>
      </c>
      <c r="CB130" s="31">
        <f t="shared" si="17"/>
        <v>2</v>
      </c>
      <c r="CC130" s="21">
        <v>36</v>
      </c>
      <c r="CD130" s="24" t="s">
        <v>338</v>
      </c>
      <c r="CE130" s="22">
        <v>1</v>
      </c>
      <c r="CF130" s="24">
        <v>1</v>
      </c>
      <c r="CG130" s="24"/>
      <c r="CH130" s="22">
        <v>3</v>
      </c>
      <c r="CI130" s="38">
        <v>0.28000000000000003</v>
      </c>
      <c r="CJ130" s="38"/>
      <c r="CK130" s="22">
        <v>3</v>
      </c>
      <c r="CL130" s="31">
        <f t="shared" si="18"/>
        <v>2.3333333333333335</v>
      </c>
    </row>
  </sheetData>
  <sheetProtection algorithmName="SHA-512" hashValue="KIKBH2dC+ckKPGtD5BPTHI8vUvYn5SP6h/hq29VoryOhdPX2MSQBLS4xedqBNeWc+A7CSds7y3RTBap5GF+fZw==" saltValue="9ZIs2RBF8cZrDDFU+UB6oQ==" spinCount="100000" sheet="1" formatCells="0" formatColumns="0" formatRows="0" insertColumns="0" insertRows="0" insertHyperlinks="0" deleteColumns="0" deleteRows="0" sort="0" autoFilter="0" pivotTables="0"/>
  <autoFilter ref="A2:CQ130" xr:uid="{7D53E9EA-F68E-42E5-817E-EF5725063042}"/>
  <mergeCells count="21">
    <mergeCell ref="CF1:CH1"/>
    <mergeCell ref="CI1:CK1"/>
    <mergeCell ref="BS1:BU1"/>
    <mergeCell ref="BL1:BN1"/>
    <mergeCell ref="BV1:BX1"/>
    <mergeCell ref="BY1:CA1"/>
    <mergeCell ref="CC1:CE1"/>
    <mergeCell ref="BH1:BJ1"/>
    <mergeCell ref="T1:V1"/>
    <mergeCell ref="AN1:AP1"/>
    <mergeCell ref="M1:O1"/>
    <mergeCell ref="P1:R1"/>
    <mergeCell ref="BE1:BG1"/>
    <mergeCell ref="BA1:BC1"/>
    <mergeCell ref="AX1:AZ1"/>
    <mergeCell ref="AU1:AW1"/>
    <mergeCell ref="AQ1:AS1"/>
    <mergeCell ref="AJ1:AL1"/>
    <mergeCell ref="AG1:AI1"/>
    <mergeCell ref="AD1:AF1"/>
    <mergeCell ref="W1:Y1"/>
  </mergeCells>
  <conditionalFormatting sqref="H3:L3 E3:E130 O3:O130 R3:S130 V3:V130 Y3:Z130 AC3:AC130 AF3:AF130 AI3:AI130 AL3:AM130 AP3:AP130 AS3:AT130 AW3:AW130 AZ3:AZ130 BC3:BD130 BG3:BG130 BJ3:BK130 BN3:BN130 BQ3:BR130 BU3:BU130 BX3:BX130 CA3:CB130 CE3:CE130 CH3:CH130 CK3:CL130 H4:I4 K4:L4 H5:L7 H8:I8 K8:L8 H9:L20 H21:I21 K21:L21 H22:L130">
    <cfRule type="cellIs" dxfId="4" priority="2" operator="between">
      <formula>3.5</formula>
      <formula>4</formula>
    </cfRule>
    <cfRule type="cellIs" dxfId="3" priority="3" operator="between">
      <formula>2.5</formula>
      <formula>3.49</formula>
    </cfRule>
    <cfRule type="cellIs" dxfId="2" priority="4" operator="between">
      <formula>1.5</formula>
      <formula>2.49</formula>
    </cfRule>
    <cfRule type="cellIs" dxfId="1" priority="5" operator="between">
      <formula>0</formula>
      <formula>1.49</formula>
    </cfRule>
  </conditionalFormatting>
  <conditionalFormatting sqref="H3:L3 E3:E1048576 O3:O1048576 R3:S1048576 V3:V1048576 Y3:Z1048576 AC3:AC1048576 AF3:AF1048576 AI3:AI1048576 AL3:AM1048576 AP3:AP1048576 AS3:AT1048576 AW3:AW1048576 AZ3:AZ1048576 BC3:BD1048576 BG3:BG1048576 BJ3:BK1048576 BN3:BN1048576 BQ3:BR1048576 BU3:BU1048576 BX3:BX1048576 CA3:CB1048576 CE3:CE1048576 CH3:CH1048576 CK3:XFD1048576 H4:I4 K4:L4 H5:L7 H8:I8 K8:L8 H9:L20 H21:I21 K21:L21 H22:L1048576">
    <cfRule type="containsText" dxfId="0" priority="1" operator="containsText" text="N/A">
      <formula>NOT(ISERROR(SEARCH("N/A",E3)))</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50E1C3541DA7BD41B439DAEE957D1AB4" ma:contentTypeVersion="10" ma:contentTypeDescription="Create a new document." ma:contentTypeScope="" ma:versionID="96816838f3f358ad9460a422a5e21835">
  <xsd:schema xmlns:xsd="http://www.w3.org/2001/XMLSchema" xmlns:xs="http://www.w3.org/2001/XMLSchema" xmlns:p="http://schemas.microsoft.com/office/2006/metadata/properties" xmlns:ns2="c2955f0e-7d7e-44e2-a3e2-5934dc7d2a46" xmlns:ns3="60269639-7dfa-40bb-ba24-71b88821bc60" targetNamespace="http://schemas.microsoft.com/office/2006/metadata/properties" ma:root="true" ma:fieldsID="b84b92e967594b3bf87b0804b1611df4" ns2:_="" ns3:_="">
    <xsd:import namespace="c2955f0e-7d7e-44e2-a3e2-5934dc7d2a46"/>
    <xsd:import namespace="60269639-7dfa-40bb-ba24-71b88821bc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955f0e-7d7e-44e2-a3e2-5934dc7d2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269639-7dfa-40bb-ba24-71b88821bc6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F9E506-988F-4EAD-9D8B-31E60E33BC63}">
  <ds:schemaRefs>
    <ds:schemaRef ds:uri="http://schemas.microsoft.com/DataMashup"/>
  </ds:schemaRefs>
</ds:datastoreItem>
</file>

<file path=customXml/itemProps2.xml><?xml version="1.0" encoding="utf-8"?>
<ds:datastoreItem xmlns:ds="http://schemas.openxmlformats.org/officeDocument/2006/customXml" ds:itemID="{053C2662-1D86-4030-86D9-BB59C0632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955f0e-7d7e-44e2-a3e2-5934dc7d2a46"/>
    <ds:schemaRef ds:uri="60269639-7dfa-40bb-ba24-71b88821bc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5FD413-7995-4EF1-88B2-0482DD3D22B5}">
  <ds:schemaRefs>
    <ds:schemaRef ds:uri="http://schemas.microsoft.com/sharepoint/v3/contenttype/forms"/>
  </ds:schemaRefs>
</ds:datastoreItem>
</file>

<file path=customXml/itemProps4.xml><?xml version="1.0" encoding="utf-8"?>
<ds:datastoreItem xmlns:ds="http://schemas.openxmlformats.org/officeDocument/2006/customXml" ds:itemID="{15EFD3C9-7B5A-408E-809B-0FBC61E05A26}">
  <ds:schemaRefs>
    <ds:schemaRef ds:uri="http://purl.org/dc/dcmitype/"/>
    <ds:schemaRef ds:uri="http://schemas.microsoft.com/office/2006/documentManagement/types"/>
    <ds:schemaRef ds:uri="http://purl.org/dc/elements/1.1/"/>
    <ds:schemaRef ds:uri="http://purl.org/dc/terms/"/>
    <ds:schemaRef ds:uri="http://schemas.microsoft.com/office/2006/metadata/properties"/>
    <ds:schemaRef ds:uri="c2955f0e-7d7e-44e2-a3e2-5934dc7d2a46"/>
    <ds:schemaRef ds:uri="http://schemas.microsoft.com/office/infopath/2007/PartnerControls"/>
    <ds:schemaRef ds:uri="http://schemas.openxmlformats.org/package/2006/metadata/core-properties"/>
    <ds:schemaRef ds:uri="60269639-7dfa-40bb-ba24-71b88821bc6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vt:lpstr>
      <vt:lpstr>Risk Assessment Tool</vt:lpstr>
      <vt:lpstr>Product risks</vt:lpstr>
      <vt:lpstr>CountryRisks2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Meri Hyrske-Fischer</dc:creator>
  <cp:keywords/>
  <dc:description/>
  <cp:lastModifiedBy>Geraldina Shkurtaj</cp:lastModifiedBy>
  <cp:revision>14</cp:revision>
  <dcterms:created xsi:type="dcterms:W3CDTF">2020-06-01T10:54:49Z</dcterms:created>
  <dcterms:modified xsi:type="dcterms:W3CDTF">2024-10-09T09:16:16Z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0x01010050E1C3541DA7BD41B439DAEE957D1AB4</vt:lpwstr>
  </property>
</Properties>
</file>